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ASupport\Mileage Reporting\2026\2nd Quarter\"/>
    </mc:Choice>
  </mc:AlternateContent>
  <xr:revisionPtr revIDLastSave="0" documentId="13_ncr:1_{F0DD12E2-C081-419A-91A9-D6B403A08EEC}" xr6:coauthVersionLast="47" xr6:coauthVersionMax="47" xr10:uidLastSave="{00000000-0000-0000-0000-000000000000}"/>
  <bookViews>
    <workbookView xWindow="-110" yWindow="-110" windowWidth="38620" windowHeight="21100" activeTab="1" xr2:uid="{00000000-000D-0000-FFFF-FFFF00000000}"/>
  </bookViews>
  <sheets>
    <sheet name="County Data" sheetId="1" r:id="rId1"/>
    <sheet name="Division Data" sheetId="6" r:id="rId2"/>
  </sheets>
  <definedNames>
    <definedName name="_xlnm._FilterDatabase" localSheetId="0" hidden="1">'County Data'!$A$1:$P$101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1" l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 l="1"/>
  <c r="T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</calcChain>
</file>

<file path=xl/sharedStrings.xml><?xml version="1.0" encoding="utf-8"?>
<sst xmlns="http://schemas.openxmlformats.org/spreadsheetml/2006/main" count="138" uniqueCount="137">
  <si>
    <t>Division</t>
  </si>
  <si>
    <t>District</t>
  </si>
  <si>
    <t>Camden</t>
  </si>
  <si>
    <t>Currituck</t>
  </si>
  <si>
    <t>Dare</t>
  </si>
  <si>
    <t>Gates</t>
  </si>
  <si>
    <t>Pasquotank</t>
  </si>
  <si>
    <t>Perquimans</t>
  </si>
  <si>
    <t>Bertie</t>
  </si>
  <si>
    <t>Hertford</t>
  </si>
  <si>
    <t>Northampton</t>
  </si>
  <si>
    <t>Chowan</t>
  </si>
  <si>
    <t>Hyde</t>
  </si>
  <si>
    <t>Martin</t>
  </si>
  <si>
    <t>Tyrrell</t>
  </si>
  <si>
    <t>Washington</t>
  </si>
  <si>
    <t>Beaufort</t>
  </si>
  <si>
    <t>Pitt</t>
  </si>
  <si>
    <t>Carteret</t>
  </si>
  <si>
    <t>Craven</t>
  </si>
  <si>
    <t>Pamlico</t>
  </si>
  <si>
    <t>Greene</t>
  </si>
  <si>
    <t>Jones</t>
  </si>
  <si>
    <t>Lenoir</t>
  </si>
  <si>
    <t>Onslow</t>
  </si>
  <si>
    <t>Pender</t>
  </si>
  <si>
    <t>Duplin</t>
  </si>
  <si>
    <t>Sampson</t>
  </si>
  <si>
    <t>Brunswick</t>
  </si>
  <si>
    <t>New Hanover</t>
  </si>
  <si>
    <t>Edgecombe</t>
  </si>
  <si>
    <t>Halifax</t>
  </si>
  <si>
    <t>Nash</t>
  </si>
  <si>
    <t>Wilson</t>
  </si>
  <si>
    <t>Johnston</t>
  </si>
  <si>
    <t>Wayne</t>
  </si>
  <si>
    <t>Wake</t>
  </si>
  <si>
    <t>Durham</t>
  </si>
  <si>
    <t>Granville</t>
  </si>
  <si>
    <t>Person</t>
  </si>
  <si>
    <t>Franklin</t>
  </si>
  <si>
    <t>Vance</t>
  </si>
  <si>
    <t>Warren</t>
  </si>
  <si>
    <t>Robeson</t>
  </si>
  <si>
    <t>Cumberland</t>
  </si>
  <si>
    <t>Harnett</t>
  </si>
  <si>
    <t>Bladen</t>
  </si>
  <si>
    <t>Columbus</t>
  </si>
  <si>
    <t>Alamance</t>
  </si>
  <si>
    <t>Orange</t>
  </si>
  <si>
    <t>Guilford</t>
  </si>
  <si>
    <t>Caswell</t>
  </si>
  <si>
    <t>Rockingham</t>
  </si>
  <si>
    <t>Chatham</t>
  </si>
  <si>
    <t>Randolph</t>
  </si>
  <si>
    <t>Hoke</t>
  </si>
  <si>
    <t>Lee</t>
  </si>
  <si>
    <t>Moore</t>
  </si>
  <si>
    <t>Montgomery</t>
  </si>
  <si>
    <t>Richmond</t>
  </si>
  <si>
    <t>Scotland</t>
  </si>
  <si>
    <t>Davidson</t>
  </si>
  <si>
    <t>Rowan</t>
  </si>
  <si>
    <t>Davie</t>
  </si>
  <si>
    <t>Forsyth</t>
  </si>
  <si>
    <t>Stokes</t>
  </si>
  <si>
    <t>Cabarrus</t>
  </si>
  <si>
    <t>Stanly</t>
  </si>
  <si>
    <t>Mecklenburg</t>
  </si>
  <si>
    <t>Anson</t>
  </si>
  <si>
    <t>Union</t>
  </si>
  <si>
    <t>Alleghany</t>
  </si>
  <si>
    <t>Surry</t>
  </si>
  <si>
    <t>Yadkin</t>
  </si>
  <si>
    <t>Avery</t>
  </si>
  <si>
    <t>Caldwell</t>
  </si>
  <si>
    <t>Watauga</t>
  </si>
  <si>
    <t>Ashe</t>
  </si>
  <si>
    <t>Wilkes</t>
  </si>
  <si>
    <t>Cleveland</t>
  </si>
  <si>
    <t>Gaston</t>
  </si>
  <si>
    <t>Alexander</t>
  </si>
  <si>
    <t>Iredell</t>
  </si>
  <si>
    <t>Catawba</t>
  </si>
  <si>
    <t>Lincoln</t>
  </si>
  <si>
    <t>Burke</t>
  </si>
  <si>
    <t>McDowell</t>
  </si>
  <si>
    <t>Mitchell</t>
  </si>
  <si>
    <t>Rutherford</t>
  </si>
  <si>
    <t>Buncombe</t>
  </si>
  <si>
    <t>Madison</t>
  </si>
  <si>
    <t>Yancey</t>
  </si>
  <si>
    <t>Henderson</t>
  </si>
  <si>
    <t>Polk</t>
  </si>
  <si>
    <t>Transylvania</t>
  </si>
  <si>
    <t>Haywood</t>
  </si>
  <si>
    <t>Jackson</t>
  </si>
  <si>
    <t>Swain</t>
  </si>
  <si>
    <t>Cherokee</t>
  </si>
  <si>
    <t>Clay</t>
  </si>
  <si>
    <t>Graham</t>
  </si>
  <si>
    <t>Macon</t>
  </si>
  <si>
    <t>County Number</t>
  </si>
  <si>
    <t>County Name</t>
  </si>
  <si>
    <t>SR Unpaved Route Miles</t>
  </si>
  <si>
    <t>SR Unpaved Lane Miles</t>
  </si>
  <si>
    <t>SR Paved Route Miles</t>
  </si>
  <si>
    <t>SR Paved Lane Miles</t>
  </si>
  <si>
    <t>NC Unpaved Route Miles</t>
  </si>
  <si>
    <t>NC Unpaved Lane Miles</t>
  </si>
  <si>
    <t>NC Paved Route Miles</t>
  </si>
  <si>
    <t>NC Paved Lane Miles</t>
  </si>
  <si>
    <t>US Paved Route Miles</t>
  </si>
  <si>
    <t>US Paved Lane Miles</t>
  </si>
  <si>
    <t>Business, Etc. Interstate Paved Route Miles</t>
  </si>
  <si>
    <t>Business, Etc. Interstate Paved Lane Miles</t>
  </si>
  <si>
    <t>Normal Interstate Paved Route Miles</t>
  </si>
  <si>
    <t>Normal Interstate Paved Lane Miles</t>
  </si>
  <si>
    <t>Grand Total</t>
  </si>
  <si>
    <t>Total Lane Miles</t>
  </si>
  <si>
    <t>Total Miles</t>
  </si>
  <si>
    <t>Div Normal Interstate Paved Route Miles</t>
  </si>
  <si>
    <t>Div Normal Interstate Paved Lane Miles</t>
  </si>
  <si>
    <t>Div Business, Etc. Interstate Paved Route Miles</t>
  </si>
  <si>
    <t>Div Business, Etc. Interstate Paved Lane Miles</t>
  </si>
  <si>
    <t>Div US Paved Route Miles</t>
  </si>
  <si>
    <t>Div US Paved Lane Miles</t>
  </si>
  <si>
    <t>Div NC Paved Route Miles</t>
  </si>
  <si>
    <t>Div NC Paved Lane Miles</t>
  </si>
  <si>
    <t>Div NC Unpaved Route Miles</t>
  </si>
  <si>
    <t>Div NC Unpaved Lane Miles</t>
  </si>
  <si>
    <t>Div SR Paved Route Miles</t>
  </si>
  <si>
    <t>Div SR Paved Lane Miles</t>
  </si>
  <si>
    <t>Div SR Unpaved Route Miles</t>
  </si>
  <si>
    <t>Div SR Unpaved Lane Miles</t>
  </si>
  <si>
    <t>Div Total Miles</t>
  </si>
  <si>
    <t>Div Total Paved Lane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</si>
</sst>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2" fillId="0" borderId="0" xfId="1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0" fontId="0" fillId="0" borderId="0" xfId="0" pivotButton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</cellXfs>
  <cellStyles count="3">
    <cellStyle name="Normal" xfId="0" builtinId="0"/>
    <cellStyle name="Normal_Raw Data" xfId="2" xr:uid="{00000000-0005-0000-0000-000001000000}"/>
    <cellStyle name="Normal_Sheet2" xfId="1" xr:uid="{00000000-0005-0000-0000-000002000000}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#,##0.000"/>
      <alignment horizontal="center" vertical="center" textRotation="0" wrapText="1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4" formatCode="#,##0.00"/>
    </dxf>
    <dxf>
      <alignment wrapText="1" readingOrder="0"/>
    </dxf>
    <dxf>
      <alignment wrapText="1" readingOrder="0"/>
    </dxf>
    <dxf>
      <numFmt numFmtId="4" formatCode="#,##0.0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vertical="center" readingOrder="0"/>
    </dxf>
    <dxf>
      <alignment horizontal="center" readingOrder="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Faith S Johnson" refreshedDate="46244.676116087961" missingItemsLimit="0" createdVersion="4" refreshedVersion="8" minRefreshableVersion="3" recordCount="100" xr:uid="{00000000-000A-0000-FFFF-FFFF13000000}">
  <cacheSource type="worksheet">
    <worksheetSource name="Table2"/>
  </cacheSource>
  <cacheFields count="20">
    <cacheField name="Division" numFmtId="0">
      <sharedItems containsSemiMixedTypes="0" containsString="0" containsNumber="1" containsInteger="1" minValue="1" maxValue="14" count="1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</sharedItems>
    </cacheField>
    <cacheField name="District" numFmtId="0">
      <sharedItems containsSemiMixedTypes="0" containsString="0" containsNumber="1" containsInteger="1" minValue="1" maxValue="3"/>
    </cacheField>
    <cacheField name="County Number" numFmtId="0">
      <sharedItems containsSemiMixedTypes="0" containsString="0" containsNumber="1" containsInteger="1" minValue="1" maxValue="100"/>
    </cacheField>
    <cacheField name="County Name" numFmtId="0">
      <sharedItems/>
    </cacheField>
    <cacheField name="Normal Interstate Paved Route Miles" numFmtId="164">
      <sharedItems containsSemiMixedTypes="0" containsString="0" containsNumber="1" minValue="0" maxValue="121.529515"/>
    </cacheField>
    <cacheField name="Normal Interstate Paved Lane Miles" numFmtId="164">
      <sharedItems containsSemiMixedTypes="0" containsString="0" containsNumber="1" minValue="0" maxValue="823.50574800000004"/>
    </cacheField>
    <cacheField name="Business, Etc. Interstate Paved Route Miles" numFmtId="164">
      <sharedItems containsSemiMixedTypes="0" containsString="0" containsNumber="1" minValue="0" maxValue="15.128034"/>
    </cacheField>
    <cacheField name="Business, Etc. Interstate Paved Lane Miles" numFmtId="164">
      <sharedItems containsSemiMixedTypes="0" containsString="0" containsNumber="1" minValue="0" maxValue="60.512135999999998"/>
    </cacheField>
    <cacheField name="US Paved Route Miles" numFmtId="164">
      <sharedItems containsSemiMixedTypes="0" containsString="0" containsNumber="1" minValue="0" maxValue="142.660787"/>
    </cacheField>
    <cacheField name="US Paved Lane Miles" numFmtId="164">
      <sharedItems containsSemiMixedTypes="0" containsString="0" containsNumber="1" minValue="0" maxValue="613.381215"/>
    </cacheField>
    <cacheField name="NC Paved Route Miles" numFmtId="164">
      <sharedItems containsSemiMixedTypes="0" containsString="0" containsNumber="1" minValue="8.0106330000000003" maxValue="255.65540300000001"/>
    </cacheField>
    <cacheField name="NC Paved Lane Miles" numFmtId="164">
      <sharedItems containsSemiMixedTypes="0" containsString="0" containsNumber="1" minValue="16.021266000000001" maxValue="565.68620599999997"/>
    </cacheField>
    <cacheField name="NC Unpaved Route Miles" numFmtId="164">
      <sharedItems containsSemiMixedTypes="0" containsString="0" containsNumber="1" minValue="0" maxValue="7.8175520000000001"/>
    </cacheField>
    <cacheField name="NC Unpaved Lane Miles" numFmtId="164">
      <sharedItems containsSemiMixedTypes="0" containsString="0" containsNumber="1" minValue="0" maxValue="15.635104"/>
    </cacheField>
    <cacheField name="SR Paved Route Miles" numFmtId="164">
      <sharedItems containsSemiMixedTypes="0" containsString="0" containsNumber="1" minValue="122.609758" maxValue="2053.8026770000001"/>
    </cacheField>
    <cacheField name="SR Paved Lane Miles" numFmtId="164">
      <sharedItems containsSemiMixedTypes="0" containsString="0" containsNumber="1" minValue="245.219516" maxValue="4596.4183089999997"/>
    </cacheField>
    <cacheField name="SR Unpaved Route Miles" numFmtId="164">
      <sharedItems containsSemiMixedTypes="0" containsString="0" containsNumber="1" minValue="0" maxValue="187.676525"/>
    </cacheField>
    <cacheField name="SR Unpaved Lane Miles" numFmtId="164">
      <sharedItems containsSemiMixedTypes="0" containsString="0" containsNumber="1" minValue="0" maxValue="368.25546600000001"/>
    </cacheField>
    <cacheField name="Total Miles" numFmtId="164">
      <sharedItems containsSemiMixedTypes="0" containsString="0" containsNumber="1" minValue="197.481617" maxValue="2481.1700040000001"/>
    </cacheField>
    <cacheField name="Total Lane Miles" numFmtId="164">
      <sharedItems containsSemiMixedTypes="0" containsString="0" containsNumber="1" minValue="368.14091999999999" maxValue="6266.527294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n v="2"/>
    <n v="8"/>
    <s v="Bertie"/>
    <n v="0"/>
    <n v="0"/>
    <n v="0"/>
    <n v="0"/>
    <n v="55.193817000000003"/>
    <n v="166.615781"/>
    <n v="108.21845999999999"/>
    <n v="216.43691999999999"/>
    <n v="0"/>
    <n v="0"/>
    <n v="427.10458499999999"/>
    <n v="854.20916999999997"/>
    <n v="57.685761999999997"/>
    <n v="112.971524"/>
    <n v="648.2026239999999"/>
    <n v="1237.2618709999999"/>
  </r>
  <r>
    <x v="0"/>
    <n v="1"/>
    <n v="15"/>
    <s v="Camden"/>
    <n v="0"/>
    <n v="0"/>
    <n v="0"/>
    <n v="0"/>
    <n v="19.829141"/>
    <n v="69.678794999999994"/>
    <n v="26.723893"/>
    <n v="53.447786000000001"/>
    <n v="0"/>
    <n v="0"/>
    <n v="155.38240999999999"/>
    <n v="310.67387000000002"/>
    <n v="12.466284999999999"/>
    <n v="24.434051"/>
    <n v="214.40172899999999"/>
    <n v="433.80045100000001"/>
  </r>
  <r>
    <x v="0"/>
    <n v="3"/>
    <n v="21"/>
    <s v="Chowan"/>
    <n v="0"/>
    <n v="0"/>
    <n v="0"/>
    <n v="0"/>
    <n v="15.963339"/>
    <n v="51.692920999999998"/>
    <n v="43.950930999999997"/>
    <n v="89.656948999999997"/>
    <n v="0"/>
    <n v="0"/>
    <n v="189.858688"/>
    <n v="379.97337599999997"/>
    <n v="9.8805150000000008"/>
    <n v="19.761030000000002"/>
    <n v="259.65347299999996"/>
    <n v="521.32324599999993"/>
  </r>
  <r>
    <x v="0"/>
    <n v="1"/>
    <n v="27"/>
    <s v="Currituck"/>
    <n v="0"/>
    <n v="0"/>
    <n v="0"/>
    <n v="0"/>
    <n v="34.385638999999998"/>
    <n v="120.731086"/>
    <n v="47.649484999999999"/>
    <n v="132.00520800000001"/>
    <n v="0"/>
    <n v="0"/>
    <n v="231.103486"/>
    <n v="462.13300500000003"/>
    <n v="11.952064999999999"/>
    <n v="22.689052"/>
    <n v="325.09067499999998"/>
    <n v="714.86929900000007"/>
  </r>
  <r>
    <x v="0"/>
    <n v="1"/>
    <n v="28"/>
    <s v="Dare"/>
    <n v="0"/>
    <n v="0"/>
    <n v="0"/>
    <n v="0"/>
    <n v="78.555341999999996"/>
    <n v="215.96804399999999"/>
    <n v="85.400626000000003"/>
    <n v="170.96874600000001"/>
    <n v="0"/>
    <n v="0"/>
    <n v="127.395641"/>
    <n v="254.985567"/>
    <n v="4.5368149999999998"/>
    <n v="9.0736299999999996"/>
    <n v="295.88842399999999"/>
    <n v="641.92235699999992"/>
  </r>
  <r>
    <x v="0"/>
    <n v="1"/>
    <n v="37"/>
    <s v="Gates"/>
    <n v="0"/>
    <n v="0"/>
    <n v="0"/>
    <n v="0"/>
    <n v="42.057580000000002"/>
    <n v="95.902445999999998"/>
    <n v="41.857053999999998"/>
    <n v="83.714107999999996"/>
    <n v="0"/>
    <n v="0"/>
    <n v="247.374043"/>
    <n v="494.54308600000002"/>
    <n v="32.007784000000001"/>
    <n v="64.015568000000002"/>
    <n v="363.29646100000002"/>
    <n v="674.15964000000008"/>
  </r>
  <r>
    <x v="0"/>
    <n v="2"/>
    <n v="46"/>
    <s v="Hertford"/>
    <n v="0"/>
    <n v="0"/>
    <n v="0"/>
    <n v="0"/>
    <n v="40.722881999999998"/>
    <n v="109.72902999999999"/>
    <n v="79.383989999999997"/>
    <n v="158.68564799999999"/>
    <n v="0"/>
    <n v="0"/>
    <n v="306.57542999999998"/>
    <n v="613.27428199999997"/>
    <n v="20.46942"/>
    <n v="40.938839999999999"/>
    <n v="447.15172200000001"/>
    <n v="881.68895999999995"/>
  </r>
  <r>
    <x v="0"/>
    <n v="3"/>
    <n v="48"/>
    <s v="Hyde"/>
    <n v="0"/>
    <n v="0"/>
    <n v="0"/>
    <n v="0"/>
    <n v="51.941631999999998"/>
    <n v="103.883264"/>
    <n v="39.804901000000001"/>
    <n v="79.571422999999996"/>
    <n v="0"/>
    <n v="0"/>
    <n v="164.05888400000001"/>
    <n v="328.11776800000001"/>
    <n v="25.356884999999998"/>
    <n v="48.453496999999999"/>
    <n v="281.16230200000001"/>
    <n v="511.57245499999999"/>
  </r>
  <r>
    <x v="0"/>
    <n v="3"/>
    <n v="58"/>
    <s v="Martin"/>
    <n v="0"/>
    <n v="0"/>
    <n v="0"/>
    <n v="0"/>
    <n v="67.648567"/>
    <n v="221.83795799999999"/>
    <n v="92.028306000000001"/>
    <n v="184.056612"/>
    <n v="0"/>
    <n v="0"/>
    <n v="387.72547900000001"/>
    <n v="775.94444299999998"/>
    <n v="28.922844999999999"/>
    <n v="57.845689999999998"/>
    <n v="576.32519700000012"/>
    <n v="1181.839013"/>
  </r>
  <r>
    <x v="0"/>
    <n v="2"/>
    <n v="66"/>
    <s v="Northampton"/>
    <n v="7.5007330000000003"/>
    <n v="30.002932000000001"/>
    <n v="0"/>
    <n v="0"/>
    <n v="59.976008999999998"/>
    <n v="121.14267"/>
    <n v="92.561744000000004"/>
    <n v="185.52584200000001"/>
    <n v="0"/>
    <n v="0"/>
    <n v="417.71289000000002"/>
    <n v="835.46443599999998"/>
    <n v="29.174415"/>
    <n v="58.34883"/>
    <n v="606.925791"/>
    <n v="1172.13588"/>
  </r>
  <r>
    <x v="0"/>
    <n v="1"/>
    <n v="70"/>
    <s v="Pasquotank"/>
    <n v="0"/>
    <n v="0"/>
    <n v="0"/>
    <n v="0"/>
    <n v="39.907183000000003"/>
    <n v="141.62345500000001"/>
    <n v="21.042999999999999"/>
    <n v="56.515861999999998"/>
    <n v="0"/>
    <n v="0"/>
    <n v="280.34802000000002"/>
    <n v="562.17393500000003"/>
    <n v="19.642078000000001"/>
    <n v="38.186155999999997"/>
    <n v="360.94028100000003"/>
    <n v="760.31325200000003"/>
  </r>
  <r>
    <x v="0"/>
    <n v="1"/>
    <n v="72"/>
    <s v="Perquimans"/>
    <n v="0"/>
    <n v="0"/>
    <n v="0"/>
    <n v="0"/>
    <n v="21.144082000000001"/>
    <n v="76.804304000000002"/>
    <n v="10.040084999999999"/>
    <n v="20.080169999999999"/>
    <n v="0"/>
    <n v="0"/>
    <n v="282.70163500000001"/>
    <n v="566.01764800000001"/>
    <n v="9.2703430000000004"/>
    <n v="18.438744"/>
    <n v="323.15614500000004"/>
    <n v="662.90212199999996"/>
  </r>
  <r>
    <x v="0"/>
    <n v="3"/>
    <n v="89"/>
    <s v="Tyrrell"/>
    <n v="0"/>
    <n v="0"/>
    <n v="0"/>
    <n v="0"/>
    <n v="22.707273000000001"/>
    <n v="62.607807999999999"/>
    <n v="30.156797999999998"/>
    <n v="60.313595999999997"/>
    <n v="0"/>
    <n v="0"/>
    <n v="122.609758"/>
    <n v="245.219516"/>
    <n v="22.007788000000001"/>
    <n v="41.335576000000003"/>
    <n v="197.481617"/>
    <n v="368.14091999999999"/>
  </r>
  <r>
    <x v="0"/>
    <n v="3"/>
    <n v="94"/>
    <s v="Washington"/>
    <n v="0"/>
    <n v="0"/>
    <n v="0"/>
    <n v="0"/>
    <n v="26.422260999999999"/>
    <n v="105.689044"/>
    <n v="64.061807999999999"/>
    <n v="128.123616"/>
    <n v="0"/>
    <n v="0"/>
    <n v="207.74628100000001"/>
    <n v="415.37256200000002"/>
    <n v="18.397182999999998"/>
    <n v="36.624366000000002"/>
    <n v="316.62753300000003"/>
    <n v="649.18522200000007"/>
  </r>
  <r>
    <x v="1"/>
    <n v="1"/>
    <n v="7"/>
    <s v="Beaufort"/>
    <n v="0"/>
    <n v="0"/>
    <n v="0"/>
    <n v="0"/>
    <n v="71.830832999999998"/>
    <n v="201.51138"/>
    <n v="120.23647800000001"/>
    <n v="244.996274"/>
    <n v="0"/>
    <n v="0"/>
    <n v="649.27706499999999"/>
    <n v="1308.0444190000001"/>
    <n v="49.723899000000003"/>
    <n v="99.198216000000002"/>
    <n v="891.06827499999997"/>
    <n v="1754.5520730000001"/>
  </r>
  <r>
    <x v="1"/>
    <n v="2"/>
    <n v="16"/>
    <s v="Carteret"/>
    <n v="0"/>
    <n v="0"/>
    <n v="0"/>
    <n v="0"/>
    <n v="48.328420000000001"/>
    <n v="136.008546"/>
    <n v="77.162340999999998"/>
    <n v="196.00223399999999"/>
    <n v="0"/>
    <n v="0"/>
    <n v="295.524811"/>
    <n v="599.42198099999996"/>
    <n v="7.961354"/>
    <n v="15.819573"/>
    <n v="428.97692600000005"/>
    <n v="931.43276099999991"/>
  </r>
  <r>
    <x v="1"/>
    <n v="2"/>
    <n v="25"/>
    <s v="Craven"/>
    <n v="0"/>
    <n v="0"/>
    <n v="0"/>
    <n v="0"/>
    <n v="78.432935000000001"/>
    <n v="273.56811199999999"/>
    <n v="77.923316999999997"/>
    <n v="175.75349199999999"/>
    <n v="0"/>
    <n v="0"/>
    <n v="573.74871900000005"/>
    <n v="1162.025844"/>
    <n v="39.490127999999999"/>
    <n v="78.411931999999993"/>
    <n v="769.595099"/>
    <n v="1611.347448"/>
  </r>
  <r>
    <x v="1"/>
    <n v="3"/>
    <n v="40"/>
    <s v="Greene"/>
    <n v="4.1787280000000004"/>
    <n v="16.714912000000002"/>
    <n v="0"/>
    <n v="0"/>
    <n v="35.749155999999999"/>
    <n v="72.232343"/>
    <n v="56.695430999999999"/>
    <n v="113.390862"/>
    <n v="0"/>
    <n v="0"/>
    <n v="357.436914"/>
    <n v="714.73154199999999"/>
    <n v="14.672685"/>
    <n v="29.345369999999999"/>
    <n v="468.73291399999999"/>
    <n v="917.069659"/>
  </r>
  <r>
    <x v="1"/>
    <n v="3"/>
    <n v="52"/>
    <s v="Jones"/>
    <n v="0"/>
    <n v="0"/>
    <n v="0"/>
    <n v="0"/>
    <n v="37.147500000000001"/>
    <n v="124.685204"/>
    <n v="56.491886000000001"/>
    <n v="112.983772"/>
    <n v="0"/>
    <n v="0"/>
    <n v="235.58021600000001"/>
    <n v="471.16043200000001"/>
    <n v="11.738728999999999"/>
    <n v="23.477457999999999"/>
    <n v="340.95833099999999"/>
    <n v="708.82940800000006"/>
  </r>
  <r>
    <x v="1"/>
    <n v="3"/>
    <n v="54"/>
    <s v="Lenoir"/>
    <n v="2.8578549999999998"/>
    <n v="11.431419999999999"/>
    <n v="0"/>
    <n v="0"/>
    <n v="38.706046000000001"/>
    <n v="122.485407"/>
    <n v="95.509237999999996"/>
    <n v="275.67947500000002"/>
    <n v="0"/>
    <n v="0"/>
    <n v="599.457314"/>
    <n v="1214.1438920000001"/>
    <n v="24.822603999999998"/>
    <n v="49.155208000000002"/>
    <n v="761.35305699999992"/>
    <n v="1623.740194"/>
  </r>
  <r>
    <x v="1"/>
    <n v="2"/>
    <n v="69"/>
    <s v="Pamlico"/>
    <n v="0"/>
    <n v="0"/>
    <n v="0"/>
    <n v="0"/>
    <n v="0"/>
    <n v="0"/>
    <n v="59.137630999999999"/>
    <n v="142.20560800000001"/>
    <n v="0"/>
    <n v="0"/>
    <n v="200.04338799999999"/>
    <n v="400.08677599999999"/>
    <n v="23.350733000000002"/>
    <n v="46.608466"/>
    <n v="282.53175199999998"/>
    <n v="542.29238399999997"/>
  </r>
  <r>
    <x v="1"/>
    <n v="1"/>
    <n v="74"/>
    <s v="Pitt"/>
    <n v="13.243859"/>
    <n v="52.975436000000002"/>
    <n v="0"/>
    <n v="0"/>
    <n v="85.560591000000002"/>
    <n v="283.84331500000002"/>
    <n v="161.41351800000001"/>
    <n v="390.98070799999999"/>
    <n v="0"/>
    <n v="0"/>
    <n v="834.75420599999995"/>
    <n v="1703.5999549999999"/>
    <n v="42.551811999999998"/>
    <n v="84.844618999999994"/>
    <n v="1137.5239859999999"/>
    <n v="2431.399414"/>
  </r>
  <r>
    <x v="2"/>
    <n v="3"/>
    <n v="10"/>
    <s v="Brunswick"/>
    <n v="10.383635"/>
    <n v="41.53454"/>
    <n v="0"/>
    <n v="0"/>
    <n v="72.001249999999999"/>
    <n v="264.80353400000001"/>
    <n v="155.50280900000001"/>
    <n v="324.756304"/>
    <n v="0"/>
    <n v="0"/>
    <n v="572.21765900000003"/>
    <n v="1148.871091"/>
    <n v="25.671811000000002"/>
    <n v="50.935174000000004"/>
    <n v="835.77716400000008"/>
    <n v="1779.965469"/>
  </r>
  <r>
    <x v="2"/>
    <n v="2"/>
    <n v="31"/>
    <s v="Duplin"/>
    <n v="28.001653000000001"/>
    <n v="112.006612"/>
    <n v="0"/>
    <n v="0"/>
    <n v="40.426926000000002"/>
    <n v="102.525605"/>
    <n v="195.758531"/>
    <n v="450.19373899999999"/>
    <n v="0"/>
    <n v="0"/>
    <n v="912.29127800000003"/>
    <n v="1825.037904"/>
    <n v="21.448093"/>
    <n v="42.896186"/>
    <n v="1197.926481"/>
    <n v="2489.76386"/>
  </r>
  <r>
    <x v="2"/>
    <n v="3"/>
    <n v="65"/>
    <s v="New Hanover"/>
    <n v="15.836629"/>
    <n v="63.346516000000001"/>
    <n v="0"/>
    <n v="0"/>
    <n v="85.894874999999999"/>
    <n v="333.81411800000001"/>
    <n v="19.377044000000001"/>
    <n v="70.539378999999997"/>
    <n v="0"/>
    <n v="0"/>
    <n v="394.63341000000003"/>
    <n v="824.71228900000006"/>
    <n v="0"/>
    <n v="0"/>
    <n v="515.74195800000007"/>
    <n v="1292.4123020000002"/>
  </r>
  <r>
    <x v="2"/>
    <n v="1"/>
    <n v="67"/>
    <s v="Onslow"/>
    <n v="0"/>
    <n v="0"/>
    <n v="0"/>
    <n v="0"/>
    <n v="67.619996"/>
    <n v="264.74235199999998"/>
    <n v="94.450660999999997"/>
    <n v="265.24115699999999"/>
    <n v="0"/>
    <n v="0"/>
    <n v="732.77664300000004"/>
    <n v="1504.1559239999999"/>
    <n v="6.3102819999999999"/>
    <n v="12.083564000000001"/>
    <n v="901.15758200000005"/>
    <n v="2034.1394329999998"/>
  </r>
  <r>
    <x v="2"/>
    <n v="1"/>
    <n v="71"/>
    <s v="Pender"/>
    <n v="25.683247000000001"/>
    <n v="102.73298800000001"/>
    <n v="0"/>
    <n v="0"/>
    <n v="70.952635999999998"/>
    <n v="193.803258"/>
    <n v="113.20768"/>
    <n v="226.41535999999999"/>
    <n v="0"/>
    <n v="0"/>
    <n v="525.30383600000005"/>
    <n v="1050.552868"/>
    <n v="25.613130999999999"/>
    <n v="49.880744999999997"/>
    <n v="760.76053000000002"/>
    <n v="1573.5044739999998"/>
  </r>
  <r>
    <x v="2"/>
    <n v="2"/>
    <n v="82"/>
    <s v="Sampson"/>
    <n v="20.180215"/>
    <n v="80.720860000000002"/>
    <n v="0"/>
    <n v="0"/>
    <n v="114.465214"/>
    <n v="254.24145300000001"/>
    <n v="142.16424499999999"/>
    <n v="326.88528400000001"/>
    <n v="0"/>
    <n v="0"/>
    <n v="1202.3388150000001"/>
    <n v="2410.106092"/>
    <n v="15.541435999999999"/>
    <n v="30.219871999999999"/>
    <n v="1494.6899250000001"/>
    <n v="3071.9536889999999"/>
  </r>
  <r>
    <x v="3"/>
    <n v="1"/>
    <n v="33"/>
    <s v="Edgecombe"/>
    <n v="0"/>
    <n v="0"/>
    <n v="0"/>
    <n v="0"/>
    <n v="82.964934999999997"/>
    <n v="228.57191800000001"/>
    <n v="154.40990600000001"/>
    <n v="317.41388899999998"/>
    <n v="0"/>
    <n v="0"/>
    <n v="479.980009"/>
    <n v="969.73771899999997"/>
    <n v="9.4261479999999995"/>
    <n v="18.852295999999999"/>
    <n v="726.78099799999995"/>
    <n v="1515.723526"/>
  </r>
  <r>
    <x v="3"/>
    <n v="1"/>
    <n v="42"/>
    <s v="Halifax"/>
    <n v="22.998563999999998"/>
    <n v="91.994255999999993"/>
    <n v="0"/>
    <n v="0"/>
    <n v="57.259829000000003"/>
    <n v="123.922296"/>
    <n v="168.11415500000001"/>
    <n v="344.32642199999998"/>
    <n v="0"/>
    <n v="0"/>
    <n v="633.44469200000003"/>
    <n v="1271.6008119999999"/>
    <n v="46.493160000000003"/>
    <n v="92.986320000000006"/>
    <n v="928.31040000000007"/>
    <n v="1831.8437859999999"/>
  </r>
  <r>
    <x v="3"/>
    <n v="3"/>
    <n v="51"/>
    <s v="Johnston"/>
    <n v="68.830609999999993"/>
    <n v="276.80741799999998"/>
    <n v="0"/>
    <n v="0"/>
    <n v="94.652766"/>
    <n v="284.563175"/>
    <n v="166.443307"/>
    <n v="360.00433299999997"/>
    <n v="0"/>
    <n v="0"/>
    <n v="1561.958378"/>
    <n v="3130.8227919999999"/>
    <n v="17.401709"/>
    <n v="34.302154000000002"/>
    <n v="1909.2867699999999"/>
    <n v="4052.1977179999999"/>
  </r>
  <r>
    <x v="3"/>
    <n v="2"/>
    <n v="64"/>
    <s v="Nash"/>
    <n v="26.225756000000001"/>
    <n v="104.903024"/>
    <n v="0"/>
    <n v="0"/>
    <n v="98.684152999999995"/>
    <n v="325.95884000000001"/>
    <n v="131.38673700000001"/>
    <n v="283.43336199999999"/>
    <n v="0"/>
    <n v="0"/>
    <n v="818.11446799999999"/>
    <n v="1677.8335830000001"/>
    <n v="20.124420000000001"/>
    <n v="40.248840000000001"/>
    <n v="1094.5355340000001"/>
    <n v="2392.1288089999998"/>
  </r>
  <r>
    <x v="3"/>
    <n v="3"/>
    <n v="96"/>
    <s v="Wayne"/>
    <n v="32.247028"/>
    <n v="128.988112"/>
    <n v="0"/>
    <n v="0"/>
    <n v="95.064089999999993"/>
    <n v="287.381551"/>
    <n v="93.105176"/>
    <n v="196.00046499999999"/>
    <n v="0"/>
    <n v="0"/>
    <n v="906.12500199999999"/>
    <n v="1826.4624710000001"/>
    <n v="14.967441000000001"/>
    <n v="29.934882000000002"/>
    <n v="1141.5087369999999"/>
    <n v="2438.8325990000003"/>
  </r>
  <r>
    <x v="3"/>
    <n v="2"/>
    <n v="98"/>
    <s v="Wilson"/>
    <n v="43.683795000000003"/>
    <n v="176.978814"/>
    <n v="0"/>
    <n v="0"/>
    <n v="59.781582"/>
    <n v="201.107506"/>
    <n v="74.237752999999998"/>
    <n v="187.275149"/>
    <n v="0"/>
    <n v="0"/>
    <n v="560.808537"/>
    <n v="1153.044026"/>
    <n v="17.673359999999999"/>
    <n v="35.026721000000002"/>
    <n v="756.18502699999999"/>
    <n v="1718.405495"/>
  </r>
  <r>
    <x v="4"/>
    <n v="2"/>
    <n v="32"/>
    <s v="Durham"/>
    <n v="35.960026999999997"/>
    <n v="211.043868"/>
    <n v="0"/>
    <n v="0"/>
    <n v="47.882469999999998"/>
    <n v="173.64601300000001"/>
    <n v="65.730975999999998"/>
    <n v="211.49154899999999"/>
    <n v="0"/>
    <n v="0"/>
    <n v="574.62208099999998"/>
    <n v="1221.380009"/>
    <n v="26.126569"/>
    <n v="51.922727999999999"/>
    <n v="750.32212299999992"/>
    <n v="1817.5614390000001"/>
  </r>
  <r>
    <x v="4"/>
    <n v="3"/>
    <n v="35"/>
    <s v="Franklin"/>
    <n v="0"/>
    <n v="0"/>
    <n v="0"/>
    <n v="0"/>
    <n v="43.776026000000002"/>
    <n v="133.03715600000001"/>
    <n v="106.229124"/>
    <n v="212.821325"/>
    <n v="0"/>
    <n v="0"/>
    <n v="703.12940700000001"/>
    <n v="1407.6089890000001"/>
    <n v="25.555579999999999"/>
    <n v="50.866875"/>
    <n v="878.69013700000005"/>
    <n v="1753.46747"/>
  </r>
  <r>
    <x v="4"/>
    <n v="2"/>
    <n v="39"/>
    <s v="Granville"/>
    <n v="23.590312999999998"/>
    <n v="94.361251999999993"/>
    <n v="0"/>
    <n v="0"/>
    <n v="58.892555999999999"/>
    <n v="120.024698"/>
    <n v="56.298910999999997"/>
    <n v="114.33251"/>
    <n v="0"/>
    <n v="0"/>
    <n v="682.11807599999997"/>
    <n v="1364.568884"/>
    <n v="60.187519000000002"/>
    <n v="116.55712800000001"/>
    <n v="881.08737499999995"/>
    <n v="1693.2873440000001"/>
  </r>
  <r>
    <x v="4"/>
    <n v="2"/>
    <n v="73"/>
    <s v="Person"/>
    <n v="0"/>
    <n v="0"/>
    <n v="0"/>
    <n v="0"/>
    <n v="44.728388000000002"/>
    <n v="123.111946"/>
    <n v="49.298166000000002"/>
    <n v="100.68545899999999"/>
    <n v="0"/>
    <n v="0"/>
    <n v="530.61790800000006"/>
    <n v="1062.0478780000001"/>
    <n v="44.046658999999998"/>
    <n v="86.509422999999998"/>
    <n v="668.69112100000007"/>
    <n v="1285.8452830000001"/>
  </r>
  <r>
    <x v="4"/>
    <n v="3"/>
    <n v="91"/>
    <s v="Vance"/>
    <n v="14.615097"/>
    <n v="58.460388000000002"/>
    <n v="0"/>
    <n v="0"/>
    <n v="42.080215000000003"/>
    <n v="122.407792"/>
    <n v="25.006222999999999"/>
    <n v="54.503143999999999"/>
    <n v="0"/>
    <n v="0"/>
    <n v="373.29693700000001"/>
    <n v="759.62643600000001"/>
    <n v="14.718807"/>
    <n v="29.437614"/>
    <n v="469.71727900000002"/>
    <n v="994.99775999999997"/>
  </r>
  <r>
    <x v="4"/>
    <n v="1"/>
    <n v="92"/>
    <s v="Wake"/>
    <n v="81.237674999999996"/>
    <n v="526.885896"/>
    <n v="0"/>
    <n v="0"/>
    <n v="142.660787"/>
    <n v="613.381215"/>
    <n v="156.86386999999999"/>
    <n v="529.84187499999996"/>
    <n v="0"/>
    <n v="0"/>
    <n v="2053.8026770000001"/>
    <n v="4596.4183089999997"/>
    <n v="46.604995000000002"/>
    <n v="92.892392999999998"/>
    <n v="2481.1700040000001"/>
    <n v="6266.5272949999999"/>
  </r>
  <r>
    <x v="4"/>
    <n v="3"/>
    <n v="93"/>
    <s v="Warren"/>
    <n v="10.474812999999999"/>
    <n v="41.899251999999997"/>
    <n v="0"/>
    <n v="0"/>
    <n v="49.858125999999999"/>
    <n v="101.16848299999999"/>
    <n v="39.142372000000002"/>
    <n v="78.284744000000003"/>
    <n v="0"/>
    <n v="0"/>
    <n v="496.91640899999999"/>
    <n v="993.83281799999997"/>
    <n v="53.51511"/>
    <n v="103.98822"/>
    <n v="649.90683000000001"/>
    <n v="1215.185297"/>
  </r>
  <r>
    <x v="5"/>
    <n v="3"/>
    <n v="9"/>
    <s v="Bladen"/>
    <n v="0"/>
    <n v="0"/>
    <n v="0"/>
    <n v="0"/>
    <n v="30.773071000000002"/>
    <n v="67.468575000000001"/>
    <n v="255.65540300000001"/>
    <n v="565.68620599999997"/>
    <n v="0"/>
    <n v="0"/>
    <n v="543.42442600000004"/>
    <n v="1086.8488520000001"/>
    <n v="44.857588999999997"/>
    <n v="88.455178000000004"/>
    <n v="874.71048900000005"/>
    <n v="1720.003633"/>
  </r>
  <r>
    <x v="5"/>
    <n v="3"/>
    <n v="24"/>
    <s v="Columbus"/>
    <n v="0"/>
    <n v="0"/>
    <n v="0"/>
    <n v="0"/>
    <n v="113.494478"/>
    <n v="332.04754700000001"/>
    <n v="155.58722599999999"/>
    <n v="314.55273199999999"/>
    <n v="0"/>
    <n v="0"/>
    <n v="902.731088"/>
    <n v="1806.050452"/>
    <n v="70.787600999999995"/>
    <n v="138.16584499999999"/>
    <n v="1242.6003929999999"/>
    <n v="2452.6507309999997"/>
  </r>
  <r>
    <x v="5"/>
    <n v="2"/>
    <n v="26"/>
    <s v="Cumberland"/>
    <n v="52.821894999999998"/>
    <n v="214.71928600000001"/>
    <n v="15.128034"/>
    <n v="60.512135999999998"/>
    <n v="61.175024000000001"/>
    <n v="203.313357"/>
    <n v="118.456239"/>
    <n v="388.77597400000002"/>
    <n v="0"/>
    <n v="0"/>
    <n v="959.00608699999998"/>
    <n v="2072.668913"/>
    <n v="19.546061000000002"/>
    <n v="38.222996000000002"/>
    <n v="1226.1333399999999"/>
    <n v="2939.9896659999999"/>
  </r>
  <r>
    <x v="5"/>
    <n v="2"/>
    <n v="43"/>
    <s v="Harnett"/>
    <n v="8.8689330000000002"/>
    <n v="35.475732000000001"/>
    <n v="0"/>
    <n v="0"/>
    <n v="62.618462000000001"/>
    <n v="162.54638199999999"/>
    <n v="111.75182"/>
    <n v="255.34895900000001"/>
    <n v="0"/>
    <n v="0"/>
    <n v="988.31785000000002"/>
    <n v="1994.0926239999999"/>
    <n v="23.219280999999999"/>
    <n v="46.272776"/>
    <n v="1194.7763459999999"/>
    <n v="2447.4636970000001"/>
  </r>
  <r>
    <x v="5"/>
    <n v="1"/>
    <n v="78"/>
    <s v="Robeson"/>
    <n v="57.865690000000001"/>
    <n v="231.46276"/>
    <n v="0"/>
    <n v="0"/>
    <n v="75.931989999999999"/>
    <n v="183.473094"/>
    <n v="219.06380799999999"/>
    <n v="458.98599400000001"/>
    <n v="0"/>
    <n v="0"/>
    <n v="1378.081195"/>
    <n v="2765.2508739999998"/>
    <n v="53.682828999999998"/>
    <n v="106.87665800000001"/>
    <n v="1784.6255120000001"/>
    <n v="3639.1727219999998"/>
  </r>
  <r>
    <x v="6"/>
    <n v="1"/>
    <n v="1"/>
    <s v="Alamance"/>
    <n v="16.012865999999999"/>
    <n v="128.10292799999999"/>
    <n v="0"/>
    <n v="0"/>
    <n v="17.969390000000001"/>
    <n v="58.690724000000003"/>
    <n v="123.42340900000001"/>
    <n v="285.70876299999998"/>
    <n v="0"/>
    <n v="0"/>
    <n v="802.22107500000004"/>
    <n v="1633.569968"/>
    <n v="12.52135"/>
    <n v="23.7347"/>
    <n v="972.14809000000002"/>
    <n v="2106.0723830000002"/>
  </r>
  <r>
    <x v="6"/>
    <n v="3"/>
    <n v="17"/>
    <s v="Caswell"/>
    <n v="0"/>
    <n v="0"/>
    <n v="0"/>
    <n v="0"/>
    <n v="31.531801999999999"/>
    <n v="75.030776000000003"/>
    <n v="90.417659"/>
    <n v="180.835318"/>
    <n v="0"/>
    <n v="0"/>
    <n v="461.66686499999997"/>
    <n v="923.56241999999997"/>
    <n v="40.161279999999998"/>
    <n v="80.096626999999998"/>
    <n v="623.77760599999999"/>
    <n v="1179.428514"/>
  </r>
  <r>
    <x v="6"/>
    <n v="2"/>
    <n v="41"/>
    <s v="Guilford"/>
    <n v="112.000524"/>
    <n v="661.57137"/>
    <n v="0"/>
    <n v="0"/>
    <n v="98.839301000000006"/>
    <n v="428.54656599999998"/>
    <n v="98.853475000000003"/>
    <n v="237.56366199999999"/>
    <n v="0"/>
    <n v="0"/>
    <n v="1556.8545409999999"/>
    <n v="3361.0397360000002"/>
    <n v="43.452320999999998"/>
    <n v="86.591252999999995"/>
    <n v="1910.000162"/>
    <n v="4688.7213339999998"/>
  </r>
  <r>
    <x v="6"/>
    <n v="1"/>
    <n v="68"/>
    <s v="Orange"/>
    <n v="27.826809999999998"/>
    <n v="143.82077200000001"/>
    <n v="0"/>
    <n v="0"/>
    <n v="30.264005000000001"/>
    <n v="77.442293000000006"/>
    <n v="68.396942999999993"/>
    <n v="158.31392700000001"/>
    <n v="0"/>
    <n v="0"/>
    <n v="710.153052"/>
    <n v="1440.112891"/>
    <n v="23.359846000000001"/>
    <n v="45.855775999999999"/>
    <n v="860.00065599999994"/>
    <n v="1819.689883"/>
  </r>
  <r>
    <x v="6"/>
    <n v="3"/>
    <n v="79"/>
    <s v="Rockingham"/>
    <n v="2.366841"/>
    <n v="9.4673639999999999"/>
    <n v="0"/>
    <n v="0"/>
    <n v="113.18580300000001"/>
    <n v="327.81468100000001"/>
    <n v="104.48583499999999"/>
    <n v="232.35682800000001"/>
    <n v="0"/>
    <n v="0"/>
    <n v="914.29707299999995"/>
    <n v="1838.3699180000001"/>
    <n v="85.990195"/>
    <n v="171.67039"/>
    <n v="1220.3257470000001"/>
    <n v="2408.0087910000002"/>
  </r>
  <r>
    <x v="7"/>
    <n v="1"/>
    <n v="19"/>
    <s v="Chatham"/>
    <n v="0"/>
    <n v="0"/>
    <n v="0"/>
    <n v="0"/>
    <n v="97.368863000000005"/>
    <n v="351.23746599999998"/>
    <n v="63.135323999999997"/>
    <n v="126.27064799999999"/>
    <n v="0"/>
    <n v="0"/>
    <n v="911.73499300000003"/>
    <n v="1828.5942030000001"/>
    <n v="59.516075000000001"/>
    <n v="118.8322"/>
    <n v="1131.755255"/>
    <n v="2306.1023169999999"/>
  </r>
  <r>
    <x v="7"/>
    <n v="2"/>
    <n v="47"/>
    <s v="Hoke"/>
    <n v="0"/>
    <n v="0"/>
    <n v="0"/>
    <n v="0"/>
    <n v="27.016651"/>
    <n v="66.040068000000005"/>
    <n v="33.229680999999999"/>
    <n v="66.802682000000004"/>
    <n v="0"/>
    <n v="0"/>
    <n v="451.21796999999998"/>
    <n v="902.26318500000002"/>
    <n v="9.5075760000000002"/>
    <n v="19.015152"/>
    <n v="520.97187799999995"/>
    <n v="1035.105935"/>
  </r>
  <r>
    <x v="7"/>
    <n v="2"/>
    <n v="53"/>
    <s v="Lee"/>
    <n v="0"/>
    <n v="0"/>
    <n v="0"/>
    <n v="0"/>
    <n v="60.925038999999998"/>
    <n v="218.362855"/>
    <n v="30.864802000000001"/>
    <n v="75.263823000000002"/>
    <n v="0"/>
    <n v="0"/>
    <n v="402.23537900000002"/>
    <n v="807.95815700000003"/>
    <n v="10.777837"/>
    <n v="21.505246"/>
    <n v="504.80305699999997"/>
    <n v="1101.5848350000001"/>
  </r>
  <r>
    <x v="7"/>
    <n v="1"/>
    <n v="62"/>
    <s v="Montgomery"/>
    <n v="24.489080999999999"/>
    <n v="97.956323999999995"/>
    <n v="0"/>
    <n v="0"/>
    <n v="24.671353"/>
    <n v="49.859054"/>
    <n v="104.317762"/>
    <n v="234.251439"/>
    <n v="0"/>
    <n v="0"/>
    <n v="484.72920699999997"/>
    <n v="969.53255799999999"/>
    <n v="40.277881999999998"/>
    <n v="80.555763999999996"/>
    <n v="678.48528499999998"/>
    <n v="1351.599375"/>
  </r>
  <r>
    <x v="7"/>
    <n v="2"/>
    <n v="63"/>
    <s v="Moore"/>
    <n v="0"/>
    <n v="0"/>
    <n v="0"/>
    <n v="0"/>
    <n v="59.023324000000002"/>
    <n v="179.209137"/>
    <n v="132.629223"/>
    <n v="288.32347700000003"/>
    <n v="0"/>
    <n v="0"/>
    <n v="838.04327899999998"/>
    <n v="1683.0727179999999"/>
    <n v="50.707723999999999"/>
    <n v="99.943340000000006"/>
    <n v="1080.40355"/>
    <n v="2150.6053320000001"/>
  </r>
  <r>
    <x v="7"/>
    <n v="1"/>
    <n v="76"/>
    <s v="Randolph"/>
    <n v="46.817725000000003"/>
    <n v="201.919366"/>
    <n v="0"/>
    <n v="0"/>
    <n v="84.471652000000006"/>
    <n v="263.08632799999998"/>
    <n v="97.910927000000001"/>
    <n v="210.09526500000001"/>
    <n v="0"/>
    <n v="0"/>
    <n v="1436.249822"/>
    <n v="2889.256163"/>
    <n v="66.609639000000001"/>
    <n v="131.40648100000001"/>
    <n v="1732.059765"/>
    <n v="3564.3571219999999"/>
  </r>
  <r>
    <x v="7"/>
    <n v="2"/>
    <n v="77"/>
    <s v="Richmond"/>
    <n v="13.001569"/>
    <n v="52.006276"/>
    <n v="0"/>
    <n v="0"/>
    <n v="80.573981000000003"/>
    <n v="271.83836300000002"/>
    <n v="46.233640000000001"/>
    <n v="92.467280000000002"/>
    <n v="0"/>
    <n v="0"/>
    <n v="612.04711699999996"/>
    <n v="1225.693217"/>
    <n v="34.282887000000002"/>
    <n v="68.565774000000005"/>
    <n v="786.13919399999997"/>
    <n v="1642.005136"/>
  </r>
  <r>
    <x v="7"/>
    <n v="2"/>
    <n v="83"/>
    <s v="Scotland"/>
    <n v="0"/>
    <n v="0"/>
    <n v="0"/>
    <n v="0"/>
    <n v="74.684972000000002"/>
    <n v="202.416448"/>
    <n v="26.050163000000001"/>
    <n v="52.100326000000003"/>
    <n v="0"/>
    <n v="0"/>
    <n v="426.148009"/>
    <n v="852.55201799999998"/>
    <n v="27.724183"/>
    <n v="55.448366"/>
    <n v="554.60732700000005"/>
    <n v="1107.068792"/>
  </r>
  <r>
    <x v="8"/>
    <n v="1"/>
    <n v="29"/>
    <s v="Davidson"/>
    <n v="41.012605999999998"/>
    <n v="221.00805"/>
    <n v="0"/>
    <n v="0"/>
    <n v="37.619698999999997"/>
    <n v="119.716537"/>
    <n v="128.20853299999999"/>
    <n v="279.41743400000001"/>
    <n v="0"/>
    <n v="0"/>
    <n v="1292.489536"/>
    <n v="2606.2024660000002"/>
    <n v="42.310751000000003"/>
    <n v="84.347986000000006"/>
    <n v="1541.6411250000001"/>
    <n v="3226.3444870000003"/>
  </r>
  <r>
    <x v="8"/>
    <n v="2"/>
    <n v="30"/>
    <s v="Davie"/>
    <n v="19.234631"/>
    <n v="81.574762000000007"/>
    <n v="0"/>
    <n v="0"/>
    <n v="54.178857000000001"/>
    <n v="110.893201"/>
    <n v="32.143723999999999"/>
    <n v="65.518789999999996"/>
    <n v="0"/>
    <n v="0"/>
    <n v="401.98011300000002"/>
    <n v="803.96022600000003"/>
    <n v="14.900002000000001"/>
    <n v="28.744209000000001"/>
    <n v="522.43732699999998"/>
    <n v="1061.9469790000001"/>
  </r>
  <r>
    <x v="8"/>
    <n v="2"/>
    <n v="34"/>
    <s v="Forsyth"/>
    <n v="37.136496999999999"/>
    <n v="175.282318"/>
    <n v="0"/>
    <n v="0"/>
    <n v="76.772683000000001"/>
    <n v="271.685113"/>
    <n v="88.147777000000005"/>
    <n v="283.40065399999997"/>
    <n v="0"/>
    <n v="0"/>
    <n v="780.60179800000003"/>
    <n v="1661.2254869999999"/>
    <n v="14.21824"/>
    <n v="27.827663999999999"/>
    <n v="996.87699500000008"/>
    <n v="2391.5935719999998"/>
  </r>
  <r>
    <x v="8"/>
    <n v="1"/>
    <n v="80"/>
    <s v="Rowan"/>
    <n v="19.379033"/>
    <n v="155.032264"/>
    <n v="0"/>
    <n v="0"/>
    <n v="60.668556000000002"/>
    <n v="197.874325"/>
    <n v="56.438907999999998"/>
    <n v="116.033531"/>
    <n v="0"/>
    <n v="0"/>
    <n v="1010.081814"/>
    <n v="2034.8573349999999"/>
    <n v="34.865043999999997"/>
    <n v="69.730087999999995"/>
    <n v="1181.4333549999999"/>
    <n v="2503.7974549999999"/>
  </r>
  <r>
    <x v="8"/>
    <n v="2"/>
    <n v="85"/>
    <s v="Stokes"/>
    <n v="0"/>
    <n v="0"/>
    <n v="0"/>
    <n v="0"/>
    <n v="17.478248000000001"/>
    <n v="48.120891999999998"/>
    <n v="126.058865"/>
    <n v="252.11772999999999"/>
    <n v="0"/>
    <n v="0"/>
    <n v="703.14648999999997"/>
    <n v="1407.4144980000001"/>
    <n v="57.425885999999998"/>
    <n v="112.87629800000001"/>
    <n v="904.10948899999994"/>
    <n v="1707.6531199999999"/>
  </r>
  <r>
    <x v="9"/>
    <n v="3"/>
    <n v="4"/>
    <s v="Anson"/>
    <n v="0"/>
    <n v="0"/>
    <n v="0"/>
    <n v="0"/>
    <n v="53.067487999999997"/>
    <n v="157.50240400000001"/>
    <n v="72.749634999999998"/>
    <n v="145.49927"/>
    <n v="0"/>
    <n v="0"/>
    <n v="650.852171"/>
    <n v="1301.7190820000001"/>
    <n v="31.495602000000002"/>
    <n v="58.445436999999998"/>
    <n v="808.164896"/>
    <n v="1604.7207560000002"/>
  </r>
  <r>
    <x v="9"/>
    <n v="1"/>
    <n v="13"/>
    <s v="Cabarrus"/>
    <n v="14.106960000000001"/>
    <n v="121.394858"/>
    <n v="0"/>
    <n v="0"/>
    <n v="32.710065999999998"/>
    <n v="98.001384999999999"/>
    <n v="81.467755999999994"/>
    <n v="225.79604599999999"/>
    <n v="0"/>
    <n v="0"/>
    <n v="674.98183700000004"/>
    <n v="1398.9946769999999"/>
    <n v="12.152716"/>
    <n v="24.305432"/>
    <n v="815.41933500000005"/>
    <n v="1844.1869659999998"/>
  </r>
  <r>
    <x v="9"/>
    <n v="2"/>
    <n v="60"/>
    <s v="Mecklenburg"/>
    <n v="121.529515"/>
    <n v="823.50574800000004"/>
    <n v="0"/>
    <n v="0"/>
    <n v="52.550987999999997"/>
    <n v="229.940349"/>
    <n v="149.55365699999999"/>
    <n v="543.17855899999995"/>
    <n v="0"/>
    <n v="0"/>
    <n v="650.25512900000001"/>
    <n v="1485.4463989999999"/>
    <n v="10.1755"/>
    <n v="20.350999999999999"/>
    <n v="984.06478900000002"/>
    <n v="3082.0710549999999"/>
  </r>
  <r>
    <x v="9"/>
    <n v="1"/>
    <n v="84"/>
    <s v="Stanly"/>
    <n v="0"/>
    <n v="0"/>
    <n v="0"/>
    <n v="0"/>
    <n v="28.512862999999999"/>
    <n v="82.492915999999994"/>
    <n v="97.575669000000005"/>
    <n v="246.24060299999999"/>
    <n v="0"/>
    <n v="0"/>
    <n v="695.88207199999999"/>
    <n v="1394.527628"/>
    <n v="23.085052999999998"/>
    <n v="46.170105999999997"/>
    <n v="845.055657"/>
    <n v="1723.2611470000002"/>
  </r>
  <r>
    <x v="9"/>
    <n v="3"/>
    <n v="90"/>
    <s v="Union"/>
    <n v="0"/>
    <n v="0"/>
    <n v="0"/>
    <n v="0"/>
    <n v="70.787761000000003"/>
    <n v="270.35247700000002"/>
    <n v="121.421389"/>
    <n v="252.738148"/>
    <n v="0"/>
    <n v="0"/>
    <n v="1392.0966579999999"/>
    <n v="2798.6281079999999"/>
    <n v="19.787369999999999"/>
    <n v="39.170740000000002"/>
    <n v="1604.0931780000001"/>
    <n v="3321.7187329999997"/>
  </r>
  <r>
    <x v="10"/>
    <n v="1"/>
    <n v="3"/>
    <s v="Alleghany"/>
    <n v="0"/>
    <n v="0"/>
    <n v="0"/>
    <n v="0"/>
    <n v="31.947901999999999"/>
    <n v="63.895803999999998"/>
    <n v="52.633598999999997"/>
    <n v="105.363198"/>
    <n v="0"/>
    <n v="0"/>
    <n v="302.61840799999999"/>
    <n v="605.18560500000001"/>
    <n v="60.415185999999999"/>
    <n v="115.07907400000001"/>
    <n v="447.615095"/>
    <n v="774.44460700000002"/>
  </r>
  <r>
    <x v="10"/>
    <n v="3"/>
    <n v="5"/>
    <s v="Ashe"/>
    <n v="0"/>
    <n v="0"/>
    <n v="0"/>
    <n v="0"/>
    <n v="31.280843000000001"/>
    <n v="95.650129000000007"/>
    <n v="87.427304000000007"/>
    <n v="174.85460800000001"/>
    <n v="0"/>
    <n v="0"/>
    <n v="485.20859200000001"/>
    <n v="971.45516399999997"/>
    <n v="187.676525"/>
    <n v="368.25546600000001"/>
    <n v="791.59326399999998"/>
    <n v="1241.9599009999999"/>
  </r>
  <r>
    <x v="10"/>
    <n v="2"/>
    <n v="6"/>
    <s v="Avery"/>
    <n v="0"/>
    <n v="0"/>
    <n v="0"/>
    <n v="0"/>
    <n v="44.702314000000001"/>
    <n v="91.548265999999998"/>
    <n v="42.165576000000001"/>
    <n v="88.782763000000003"/>
    <n v="0"/>
    <n v="0"/>
    <n v="197.82565600000001"/>
    <n v="395.65131200000002"/>
    <n v="50.432819000000002"/>
    <n v="99.252960999999999"/>
    <n v="335.12636500000002"/>
    <n v="575.98234100000002"/>
  </r>
  <r>
    <x v="10"/>
    <n v="2"/>
    <n v="14"/>
    <s v="Caldwell"/>
    <n v="0"/>
    <n v="0"/>
    <n v="0"/>
    <n v="0"/>
    <n v="66.158533000000006"/>
    <n v="213.40315100000001"/>
    <n v="44.489807999999996"/>
    <n v="91.007627999999997"/>
    <n v="7.8175520000000001"/>
    <n v="15.635104"/>
    <n v="493.06507800000003"/>
    <n v="1006.198926"/>
    <n v="75.134232999999995"/>
    <n v="150.26782399999999"/>
    <n v="686.66520400000002"/>
    <n v="1310.6097050000001"/>
  </r>
  <r>
    <x v="10"/>
    <n v="1"/>
    <n v="86"/>
    <s v="Surry"/>
    <n v="35.808081999999999"/>
    <n v="143.232328"/>
    <n v="0"/>
    <n v="0"/>
    <n v="58.501063000000002"/>
    <n v="174.67992899999999"/>
    <n v="81.487898000000001"/>
    <n v="177.81782999999999"/>
    <n v="0"/>
    <n v="0"/>
    <n v="902.17460300000005"/>
    <n v="1807.3460399999999"/>
    <n v="44.819420999999998"/>
    <n v="89.118736999999996"/>
    <n v="1122.7910669999999"/>
    <n v="2303.0761269999998"/>
  </r>
  <r>
    <x v="10"/>
    <n v="2"/>
    <n v="95"/>
    <s v="Watauga"/>
    <n v="0"/>
    <n v="0"/>
    <n v="0"/>
    <n v="0"/>
    <n v="56.562739999999998"/>
    <n v="164.91040000000001"/>
    <n v="34.362405000000003"/>
    <n v="75.614176999999998"/>
    <n v="0"/>
    <n v="0"/>
    <n v="362.85483099999999"/>
    <n v="728.098432"/>
    <n v="113.854966"/>
    <n v="225.87683699999999"/>
    <n v="567.63494200000002"/>
    <n v="968.62300900000002"/>
  </r>
  <r>
    <x v="10"/>
    <n v="3"/>
    <n v="97"/>
    <s v="Wilkes"/>
    <n v="0"/>
    <n v="0"/>
    <n v="0"/>
    <n v="0"/>
    <n v="49.145139999999998"/>
    <n v="174.57762099999999"/>
    <n v="101.250844"/>
    <n v="225.606404"/>
    <n v="0"/>
    <n v="0"/>
    <n v="996.60355000000004"/>
    <n v="1993.466203"/>
    <n v="167.48344800000001"/>
    <n v="310.64838700000001"/>
    <n v="1314.482982"/>
    <n v="2393.650228"/>
  </r>
  <r>
    <x v="10"/>
    <n v="1"/>
    <n v="99"/>
    <s v="Yadkin"/>
    <n v="13.754918"/>
    <n v="55.019672"/>
    <n v="0"/>
    <n v="0"/>
    <n v="53.441083999999996"/>
    <n v="150.95258200000001"/>
    <n v="23.515304"/>
    <n v="49.850608000000001"/>
    <n v="0"/>
    <n v="0"/>
    <n v="595.56598299999996"/>
    <n v="1191.5417689999999"/>
    <n v="30.567226999999999"/>
    <n v="61.134453999999998"/>
    <n v="716.844516"/>
    <n v="1447.3646309999999"/>
  </r>
  <r>
    <x v="11"/>
    <n v="2"/>
    <n v="2"/>
    <s v="Alexander"/>
    <n v="0"/>
    <n v="0"/>
    <n v="0"/>
    <n v="0"/>
    <n v="18.878387"/>
    <n v="37.756774"/>
    <n v="37.309325000000001"/>
    <n v="76.436897000000002"/>
    <n v="0"/>
    <n v="0"/>
    <n v="490.72027000000003"/>
    <n v="982.11495600000001"/>
    <n v="39.626238000000001"/>
    <n v="78.092956000000001"/>
    <n v="586.53422"/>
    <n v="1096.3086269999999"/>
  </r>
  <r>
    <x v="11"/>
    <n v="3"/>
    <n v="18"/>
    <s v="Catawba"/>
    <n v="19.734193000000001"/>
    <n v="78.936772000000005"/>
    <n v="0"/>
    <n v="0"/>
    <n v="47.293657000000003"/>
    <n v="157.922642"/>
    <n v="89.460250000000002"/>
    <n v="221.84627499999999"/>
    <n v="0"/>
    <n v="0"/>
    <n v="902.98352999999997"/>
    <n v="1853.6937929999999"/>
    <n v="9.6558200000000003"/>
    <n v="19.311640000000001"/>
    <n v="1069.12745"/>
    <n v="2312.3994819999998"/>
  </r>
  <r>
    <x v="11"/>
    <n v="1"/>
    <n v="23"/>
    <s v="Cleveland"/>
    <n v="8.2077810000000007"/>
    <n v="32.831124000000003"/>
    <n v="0"/>
    <n v="0"/>
    <n v="41.538877999999997"/>
    <n v="146.77500000000001"/>
    <n v="137.718568"/>
    <n v="301.56379500000003"/>
    <n v="0"/>
    <n v="0"/>
    <n v="990.50279699999999"/>
    <n v="2004.685148"/>
    <n v="34.761763000000002"/>
    <n v="67.000853000000006"/>
    <n v="1212.729787"/>
    <n v="2485.855067"/>
  </r>
  <r>
    <x v="11"/>
    <n v="1"/>
    <n v="36"/>
    <s v="Gaston"/>
    <n v="19.424980999999999"/>
    <n v="116.44139800000001"/>
    <n v="0"/>
    <n v="0"/>
    <n v="45.535482000000002"/>
    <n v="179.86203599999999"/>
    <n v="124.435698"/>
    <n v="318.493808"/>
    <n v="0"/>
    <n v="0"/>
    <n v="783.13502600000004"/>
    <n v="1609.5104670000001"/>
    <n v="7.7444100000000002"/>
    <n v="15.23082"/>
    <n v="980.27559700000006"/>
    <n v="2224.3077090000002"/>
  </r>
  <r>
    <x v="11"/>
    <n v="2"/>
    <n v="49"/>
    <s v="Iredell"/>
    <n v="61.359124999999999"/>
    <n v="273.26951200000002"/>
    <n v="0"/>
    <n v="0"/>
    <n v="83.917539000000005"/>
    <n v="194.39056099999999"/>
    <n v="84.922189000000003"/>
    <n v="180.97105999999999"/>
    <n v="0"/>
    <n v="0"/>
    <n v="1245.3055380000001"/>
    <n v="2515.5656520000002"/>
    <n v="83.114686000000006"/>
    <n v="166.22937200000001"/>
    <n v="1558.6190770000003"/>
    <n v="3164.1967850000001"/>
  </r>
  <r>
    <x v="11"/>
    <n v="3"/>
    <n v="55"/>
    <s v="Lincoln"/>
    <n v="0"/>
    <n v="0"/>
    <n v="0"/>
    <n v="0"/>
    <n v="23.354026000000001"/>
    <n v="68.779207"/>
    <n v="102.66677199999999"/>
    <n v="240.80292399999999"/>
    <n v="0"/>
    <n v="0"/>
    <n v="701.34325699999999"/>
    <n v="1405.075998"/>
    <n v="6.36496"/>
    <n v="12.499919999999999"/>
    <n v="833.729015"/>
    <n v="1714.6581289999999"/>
  </r>
  <r>
    <x v="12"/>
    <n v="2"/>
    <n v="11"/>
    <s v="Buncombe"/>
    <n v="50.406714000000001"/>
    <n v="220.88960800000001"/>
    <n v="0"/>
    <n v="0"/>
    <n v="92.897733000000002"/>
    <n v="317.990298"/>
    <n v="97.774100000000004"/>
    <n v="233.16833800000001"/>
    <n v="4.4337090000000003"/>
    <n v="8.8674180000000007"/>
    <n v="937.19603400000005"/>
    <n v="1884.027828"/>
    <n v="67.999613999999994"/>
    <n v="135.72068100000001"/>
    <n v="1250.7079040000001"/>
    <n v="2656.0760719999998"/>
  </r>
  <r>
    <x v="12"/>
    <n v="1"/>
    <n v="12"/>
    <s v="Burke"/>
    <n v="26.630559999999999"/>
    <n v="106.52224"/>
    <n v="0"/>
    <n v="0"/>
    <n v="58.946533000000002"/>
    <n v="136.51922999999999"/>
    <n v="69.382651999999993"/>
    <n v="148.87606400000001"/>
    <n v="0"/>
    <n v="0"/>
    <n v="669.56606199999999"/>
    <n v="1343.80981"/>
    <n v="30.519017000000002"/>
    <n v="61.038034000000003"/>
    <n v="855.04482399999995"/>
    <n v="1735.7273439999999"/>
  </r>
  <r>
    <x v="12"/>
    <n v="2"/>
    <n v="57"/>
    <s v="Madison"/>
    <n v="12.606170000000001"/>
    <n v="66.410144000000003"/>
    <n v="0"/>
    <n v="0"/>
    <n v="46.476551999999998"/>
    <n v="116.30331700000001"/>
    <n v="69.717879999999994"/>
    <n v="141.29718800000001"/>
    <n v="0"/>
    <n v="0"/>
    <n v="430.18953800000003"/>
    <n v="861.72910400000001"/>
    <n v="90.702601999999999"/>
    <n v="181.405204"/>
    <n v="649.69274199999995"/>
    <n v="1185.7397530000001"/>
  </r>
  <r>
    <x v="12"/>
    <n v="1"/>
    <n v="59"/>
    <s v="McDowell"/>
    <n v="26.151288999999998"/>
    <n v="114.87524000000001"/>
    <n v="0"/>
    <n v="0"/>
    <n v="66.126071999999994"/>
    <n v="168.78556499999999"/>
    <n v="47.134886999999999"/>
    <n v="94.388701999999995"/>
    <n v="0"/>
    <n v="0"/>
    <n v="416.07072399999998"/>
    <n v="838.77983200000006"/>
    <n v="29.564442"/>
    <n v="59.128883999999999"/>
    <n v="585.047414"/>
    <n v="1216.8293389999999"/>
  </r>
  <r>
    <x v="12"/>
    <n v="1"/>
    <n v="61"/>
    <s v="Mitchell"/>
    <n v="0"/>
    <n v="0"/>
    <n v="0"/>
    <n v="0"/>
    <n v="8.2766020000000005"/>
    <n v="28.702392"/>
    <n v="70.992479000000003"/>
    <n v="145.45997499999999"/>
    <n v="0"/>
    <n v="0"/>
    <n v="203.426152"/>
    <n v="406.852304"/>
    <n v="35.577772000000003"/>
    <n v="70.837536"/>
    <n v="318.27300500000001"/>
    <n v="581.01467100000002"/>
  </r>
  <r>
    <x v="12"/>
    <n v="1"/>
    <n v="81"/>
    <s v="Rutherford"/>
    <n v="0"/>
    <n v="0"/>
    <n v="0"/>
    <n v="0"/>
    <n v="117.891069"/>
    <n v="304.30411400000003"/>
    <n v="22.801742000000001"/>
    <n v="45.598953000000002"/>
    <n v="0"/>
    <n v="0"/>
    <n v="869.11553500000002"/>
    <n v="1743.5768459999999"/>
    <n v="50.448447999999999"/>
    <n v="100.896896"/>
    <n v="1060.2567940000001"/>
    <n v="2093.4799130000001"/>
  </r>
  <r>
    <x v="12"/>
    <n v="2"/>
    <n v="100"/>
    <s v="Yancey"/>
    <n v="0"/>
    <n v="0"/>
    <n v="0"/>
    <n v="0"/>
    <n v="41.256250000000001"/>
    <n v="120.842046"/>
    <n v="47.422148"/>
    <n v="94.844296"/>
    <n v="0"/>
    <n v="0"/>
    <n v="271.33736599999997"/>
    <n v="542.67473199999995"/>
    <n v="33.012900000000002"/>
    <n v="66.025800000000004"/>
    <n v="393.02866399999999"/>
    <n v="758.36107399999992"/>
  </r>
  <r>
    <x v="13"/>
    <n v="3"/>
    <n v="20"/>
    <s v="Cherokee"/>
    <n v="0"/>
    <n v="0"/>
    <n v="0"/>
    <n v="0"/>
    <n v="59.820134000000003"/>
    <n v="196.65336300000001"/>
    <n v="27.176974999999999"/>
    <n v="64.078854000000007"/>
    <n v="0"/>
    <n v="0"/>
    <n v="443.12570699999998"/>
    <n v="887.34050100000002"/>
    <n v="52.539254"/>
    <n v="105.030006"/>
    <n v="582.66206999999997"/>
    <n v="1148.0727179999999"/>
  </r>
  <r>
    <x v="13"/>
    <n v="3"/>
    <n v="22"/>
    <s v="Clay"/>
    <n v="0"/>
    <n v="0"/>
    <n v="0"/>
    <n v="0"/>
    <n v="28.848072999999999"/>
    <n v="64.524546000000001"/>
    <n v="8.0106330000000003"/>
    <n v="16.021266000000001"/>
    <n v="0"/>
    <n v="0"/>
    <n v="190.56775200000001"/>
    <n v="381.13550400000003"/>
    <n v="20.391031000000002"/>
    <n v="40.782062000000003"/>
    <n v="247.81748900000002"/>
    <n v="461.68131600000004"/>
  </r>
  <r>
    <x v="13"/>
    <n v="3"/>
    <n v="38"/>
    <s v="Graham"/>
    <n v="0"/>
    <n v="0"/>
    <n v="0"/>
    <n v="0"/>
    <n v="27.239623999999999"/>
    <n v="54.479247999999998"/>
    <n v="61.172629999999998"/>
    <n v="132.93117000000001"/>
    <n v="0"/>
    <n v="0"/>
    <n v="162.850112"/>
    <n v="325.70022399999999"/>
    <n v="21.200202000000001"/>
    <n v="42.400404000000002"/>
    <n v="272.46256799999998"/>
    <n v="513.11064199999998"/>
  </r>
  <r>
    <x v="13"/>
    <n v="2"/>
    <n v="44"/>
    <s v="Haywood"/>
    <n v="36.712000000000003"/>
    <n v="146.84800000000001"/>
    <n v="0"/>
    <n v="0"/>
    <n v="70.734740000000002"/>
    <n v="216.54207"/>
    <n v="46.984360000000002"/>
    <n v="98.292377000000002"/>
    <n v="0"/>
    <n v="0"/>
    <n v="372.56902000000002"/>
    <n v="746.38530200000002"/>
    <n v="64.778585000000007"/>
    <n v="129.55717000000001"/>
    <n v="591.77870500000006"/>
    <n v="1208.067749"/>
  </r>
  <r>
    <x v="13"/>
    <n v="1"/>
    <n v="45"/>
    <s v="Henderson"/>
    <n v="16.866970999999999"/>
    <n v="67.467883999999998"/>
    <n v="0"/>
    <n v="0"/>
    <n v="62.687593"/>
    <n v="181.74593899999999"/>
    <n v="32.009404000000004"/>
    <n v="84.691773999999995"/>
    <n v="0"/>
    <n v="0"/>
    <n v="676.72295099999997"/>
    <n v="1359.6349560000001"/>
    <n v="83.691711999999995"/>
    <n v="167.38342399999999"/>
    <n v="871.97863099999995"/>
    <n v="1693.540553"/>
  </r>
  <r>
    <x v="13"/>
    <n v="2"/>
    <n v="50"/>
    <s v="Jackson"/>
    <n v="0"/>
    <n v="0"/>
    <n v="0"/>
    <n v="0"/>
    <n v="65.827699999999993"/>
    <n v="208.66840500000001"/>
    <n v="58.070492999999999"/>
    <n v="129.66572199999999"/>
    <n v="0"/>
    <n v="0"/>
    <n v="356.885941"/>
    <n v="713.88528299999996"/>
    <n v="99.247349999999997"/>
    <n v="198.324613"/>
    <n v="580.03148399999998"/>
    <n v="1052.2194099999999"/>
  </r>
  <r>
    <x v="13"/>
    <n v="3"/>
    <n v="56"/>
    <s v="Macon"/>
    <n v="0"/>
    <n v="0"/>
    <n v="0"/>
    <n v="0"/>
    <n v="65.190337999999997"/>
    <n v="188.95816199999999"/>
    <n v="33.531089999999999"/>
    <n v="68.908835999999994"/>
    <n v="0"/>
    <n v="0"/>
    <n v="463.61298799999997"/>
    <n v="927.21039800000005"/>
    <n v="109.19629"/>
    <n v="218.39258000000001"/>
    <n v="671.5307059999999"/>
    <n v="1185.0773960000001"/>
  </r>
  <r>
    <x v="13"/>
    <n v="1"/>
    <n v="75"/>
    <s v="Polk"/>
    <n v="13.123533"/>
    <n v="52.494132"/>
    <n v="0"/>
    <n v="0"/>
    <n v="22.813490000000002"/>
    <n v="70.602896000000001"/>
    <n v="34.605376999999997"/>
    <n v="69.210465999999997"/>
    <n v="0"/>
    <n v="0"/>
    <n v="330.96639699999997"/>
    <n v="661.933494"/>
    <n v="27.741105999999998"/>
    <n v="55.482211999999997"/>
    <n v="429.24990299999996"/>
    <n v="854.24098800000002"/>
  </r>
  <r>
    <x v="13"/>
    <n v="2"/>
    <n v="87"/>
    <s v="Swain"/>
    <n v="0"/>
    <n v="0"/>
    <n v="0"/>
    <n v="0"/>
    <n v="61.956772000000001"/>
    <n v="156.36503999999999"/>
    <n v="18.396111999999999"/>
    <n v="42.427847999999997"/>
    <n v="0"/>
    <n v="0"/>
    <n v="154.97441499999999"/>
    <n v="310.54920199999998"/>
    <n v="36.476759000000001"/>
    <n v="71.222178"/>
    <n v="271.804058"/>
    <n v="509.34208999999998"/>
  </r>
  <r>
    <x v="13"/>
    <n v="1"/>
    <n v="88"/>
    <s v="Transylvania"/>
    <n v="0"/>
    <n v="0"/>
    <n v="0"/>
    <n v="0"/>
    <n v="66.159025999999997"/>
    <n v="147.15479500000001"/>
    <n v="37.129201999999999"/>
    <n v="84.284651999999994"/>
    <n v="0"/>
    <n v="0"/>
    <n v="265.27878099999998"/>
    <n v="532.040075"/>
    <n v="38.678182"/>
    <n v="77.356363999999999"/>
    <n v="407.24519099999998"/>
    <n v="763.479521999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5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4" indent="0" outline="1" outlineData="1" multipleFieldFilters="0" rowHeaderCaption="Division">
  <location ref="A3:Q18" firstHeaderRow="0" firstDataRow="1" firstDataCol="1"/>
  <pivotFields count="20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 defaultSubtotal="0"/>
    <pivotField dataField="1" numFmtId="164" showAll="0" defaultSubtota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colItems>
  <dataFields count="16">
    <dataField name="Div Normal Interstate Paved Route Miles" fld="4" baseField="0" baseItem="10" numFmtId="4"/>
    <dataField name="Div Normal Interstate Paved Lane Miles" fld="5" baseField="0" baseItem="10" numFmtId="4"/>
    <dataField name="Div Business, Etc. Interstate Paved Route Miles" fld="6" baseField="0" baseItem="10" numFmtId="4"/>
    <dataField name="Div Business, Etc. Interstate Paved Lane Miles" fld="7" baseField="0" baseItem="10" numFmtId="4"/>
    <dataField name="Div US Paved Route Miles" fld="8" baseField="0" baseItem="10" numFmtId="4"/>
    <dataField name="Div US Paved Lane Miles" fld="9" baseField="0" baseItem="10" numFmtId="4"/>
    <dataField name="Div NC Paved Route Miles" fld="10" baseField="0" baseItem="10" numFmtId="4"/>
    <dataField name="Div NC Paved Lane Miles" fld="11" baseField="0" baseItem="10" numFmtId="4"/>
    <dataField name="Div NC Unpaved Route Miles" fld="12" baseField="0" baseItem="10" numFmtId="4"/>
    <dataField name="Div NC Unpaved Lane Miles" fld="13" baseField="0" baseItem="10" numFmtId="4"/>
    <dataField name="Div SR Paved Route Miles" fld="14" baseField="0" baseItem="10" numFmtId="4"/>
    <dataField name="Div SR Paved Lane Miles" fld="15" baseField="0" baseItem="10" numFmtId="4"/>
    <dataField name="Div SR Unpaved Route Miles" fld="16" baseField="0" baseItem="10" numFmtId="4"/>
    <dataField name="Div SR Unpaved Lane Miles" fld="17" baseField="0" baseItem="10" numFmtId="4"/>
    <dataField name="Div Total Miles" fld="18" baseField="0" baseItem="1" numFmtId="4"/>
    <dataField name="Div Total Paved Lane Miles" fld="19" baseField="0" baseItem="2" numFmtId="4"/>
  </dataFields>
  <formats count="36">
    <format dxfId="55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4">
      <pivotArea outline="0" collapsedLevelsAreSubtotals="1" fieldPosition="0"/>
    </format>
    <format dxfId="5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2">
      <pivotArea outline="0" collapsedLevelsAreSubtotals="1" fieldPosition="0"/>
    </format>
    <format dxfId="5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0">
      <pivotArea field="0" type="button" dataOnly="0" labelOnly="1" outline="0" axis="axisRow" fieldPosition="0"/>
    </format>
    <format dxfId="49">
      <pivotArea dataOnly="0" labelOnly="1" fieldPosition="0">
        <references count="1">
          <reference field="0" count="0"/>
        </references>
      </pivotArea>
    </format>
    <format dxfId="48">
      <pivotArea dataOnly="0" labelOnly="1" grandRow="1" outline="0" fieldPosition="0"/>
    </format>
    <format dxfId="47">
      <pivotArea field="0" type="button" dataOnly="0" labelOnly="1" outline="0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outline="0" fieldPosition="0">
        <references count="1">
          <reference field="4294967294" count="1">
            <x v="0"/>
          </reference>
        </references>
      </pivotArea>
    </format>
    <format dxfId="44">
      <pivotArea outline="0" fieldPosition="0">
        <references count="1">
          <reference field="4294967294" count="1">
            <x v="1"/>
          </reference>
        </references>
      </pivotArea>
    </format>
    <format dxfId="43">
      <pivotArea outline="0" fieldPosition="0">
        <references count="1">
          <reference field="4294967294" count="1">
            <x v="2"/>
          </reference>
        </references>
      </pivotArea>
    </format>
    <format dxfId="42">
      <pivotArea outline="0" fieldPosition="0">
        <references count="1">
          <reference field="4294967294" count="1">
            <x v="3"/>
          </reference>
        </references>
      </pivotArea>
    </format>
    <format dxfId="41">
      <pivotArea outline="0" fieldPosition="0">
        <references count="1">
          <reference field="4294967294" count="1">
            <x v="4"/>
          </reference>
        </references>
      </pivotArea>
    </format>
    <format dxfId="40">
      <pivotArea outline="0" fieldPosition="0">
        <references count="1">
          <reference field="4294967294" count="1">
            <x v="5"/>
          </reference>
        </references>
      </pivotArea>
    </format>
    <format dxfId="39">
      <pivotArea outline="0" fieldPosition="0">
        <references count="1">
          <reference field="4294967294" count="1">
            <x v="6"/>
          </reference>
        </references>
      </pivotArea>
    </format>
    <format dxfId="38">
      <pivotArea outline="0" fieldPosition="0">
        <references count="1">
          <reference field="4294967294" count="1">
            <x v="7"/>
          </reference>
        </references>
      </pivotArea>
    </format>
    <format dxfId="37">
      <pivotArea outline="0" fieldPosition="0">
        <references count="1">
          <reference field="4294967294" count="1">
            <x v="9"/>
          </reference>
        </references>
      </pivotArea>
    </format>
    <format dxfId="36">
      <pivotArea outline="0" fieldPosition="0">
        <references count="1">
          <reference field="4294967294" count="1">
            <x v="8"/>
          </reference>
        </references>
      </pivotArea>
    </format>
    <format dxfId="35">
      <pivotArea outline="0" fieldPosition="0">
        <references count="1">
          <reference field="4294967294" count="1">
            <x v="10"/>
          </reference>
        </references>
      </pivotArea>
    </format>
    <format dxfId="34">
      <pivotArea outline="0" fieldPosition="0">
        <references count="1">
          <reference field="4294967294" count="1">
            <x v="11"/>
          </reference>
        </references>
      </pivotArea>
    </format>
    <format dxfId="33">
      <pivotArea outline="0" fieldPosition="0">
        <references count="1">
          <reference field="4294967294" count="1">
            <x v="12"/>
          </reference>
        </references>
      </pivotArea>
    </format>
    <format dxfId="32">
      <pivotArea outline="0" fieldPosition="0">
        <references count="1">
          <reference field="4294967294" count="1">
            <x v="13"/>
          </reference>
        </references>
      </pivotArea>
    </format>
    <format dxfId="31">
      <pivotArea type="all" dataOnly="0" outline="0" fieldPosition="0"/>
    </format>
    <format dxfId="30">
      <pivotArea type="all" dataOnly="0" outline="0" fieldPosition="0"/>
    </format>
    <format dxfId="29">
      <pivotArea outline="0" collapsedLevelsAreSubtotals="1" fieldPosition="0">
        <references count="1">
          <reference field="4294967294" count="1" selected="0">
            <x v="14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">
      <pivotArea outline="0" collapsedLevelsAreSubtotals="1" fieldPosition="0">
        <references count="1">
          <reference field="4294967294" count="1" selected="0">
            <x v="14"/>
          </reference>
        </references>
      </pivotArea>
    </format>
    <format dxfId="2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5">
      <pivotArea outline="0" collapsedLevelsAreSubtotals="1" fieldPosition="0">
        <references count="1">
          <reference field="4294967294" count="1" selected="0">
            <x v="14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3">
      <pivotArea outline="0" fieldPosition="0">
        <references count="1">
          <reference field="4294967294" count="1">
            <x v="14"/>
          </reference>
        </references>
      </pivotArea>
    </format>
    <format dxfId="22">
      <pivotArea outline="0" collapsedLevelsAreSubtotals="1" fieldPosition="0">
        <references count="1">
          <reference field="4294967294" count="1" selected="0">
            <x v="15"/>
          </reference>
        </references>
      </pivotArea>
    </format>
    <format dxfId="21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0">
      <pivotArea outline="0" fieldPosition="0">
        <references count="1">
          <reference field="4294967294" count="1">
            <x v="15"/>
          </reference>
        </references>
      </pivotArea>
    </format>
  </formats>
  <pivotTableStyleInfo name="PivotStyleDark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T102" totalsRowCount="1" headerRowDxfId="78" dataDxfId="77" totalsRowDxfId="76" dataCellStyle="Normal_Sheet2">
  <autoFilter ref="A1:T101" xr:uid="{00000000-0009-0000-0100-000002000000}"/>
  <sortState xmlns:xlrd2="http://schemas.microsoft.com/office/spreadsheetml/2017/richdata2" ref="A2:T101">
    <sortCondition ref="A2:A101"/>
    <sortCondition ref="D2:D101"/>
  </sortState>
  <tableColumns count="20">
    <tableColumn id="1" xr3:uid="{00000000-0010-0000-0000-000001000000}" name="Division" dataDxfId="75" totalsRowDxfId="19"/>
    <tableColumn id="2" xr3:uid="{00000000-0010-0000-0000-000002000000}" name="District" dataDxfId="74" totalsRowDxfId="18"/>
    <tableColumn id="3" xr3:uid="{00000000-0010-0000-0000-000003000000}" name="County Number" dataDxfId="73" totalsRowDxfId="17"/>
    <tableColumn id="4" xr3:uid="{00000000-0010-0000-0000-000004000000}" name="County Name" dataDxfId="72" totalsRowDxfId="16"/>
    <tableColumn id="5" xr3:uid="{00000000-0010-0000-0000-000005000000}" name="Normal Interstate Paved Route Miles" totalsRowFunction="sum" dataDxfId="71" totalsRowDxfId="15"/>
    <tableColumn id="6" xr3:uid="{00000000-0010-0000-0000-000006000000}" name="Normal Interstate Paved Lane Miles" totalsRowFunction="sum" dataDxfId="70" totalsRowDxfId="14" dataCellStyle="Normal_Raw Data"/>
    <tableColumn id="7" xr3:uid="{00000000-0010-0000-0000-000007000000}" name="Business, Etc. Interstate Paved Route Miles" totalsRowFunction="sum" dataDxfId="69" totalsRowDxfId="13"/>
    <tableColumn id="8" xr3:uid="{00000000-0010-0000-0000-000008000000}" name="Business, Etc. Interstate Paved Lane Miles" totalsRowFunction="sum" dataDxfId="68" totalsRowDxfId="12"/>
    <tableColumn id="9" xr3:uid="{00000000-0010-0000-0000-000009000000}" name="US Paved Route Miles" totalsRowFunction="sum" dataDxfId="67" totalsRowDxfId="11" dataCellStyle="Normal_Sheet2"/>
    <tableColumn id="10" xr3:uid="{00000000-0010-0000-0000-00000A000000}" name="US Paved Lane Miles" totalsRowFunction="sum" dataDxfId="66" totalsRowDxfId="10" dataCellStyle="Normal_Sheet2"/>
    <tableColumn id="11" xr3:uid="{00000000-0010-0000-0000-00000B000000}" name="NC Paved Route Miles" totalsRowFunction="sum" dataDxfId="65" totalsRowDxfId="9" dataCellStyle="Normal_Sheet2"/>
    <tableColumn id="12" xr3:uid="{00000000-0010-0000-0000-00000C000000}" name="NC Paved Lane Miles" totalsRowFunction="sum" dataDxfId="64" totalsRowDxfId="8" dataCellStyle="Normal_Sheet2"/>
    <tableColumn id="13" xr3:uid="{00000000-0010-0000-0000-00000D000000}" name="NC Unpaved Route Miles" totalsRowFunction="sum" dataDxfId="63" totalsRowDxfId="7"/>
    <tableColumn id="14" xr3:uid="{00000000-0010-0000-0000-00000E000000}" name="NC Unpaved Lane Miles" totalsRowFunction="sum" dataDxfId="62" totalsRowDxfId="6"/>
    <tableColumn id="15" xr3:uid="{00000000-0010-0000-0000-00000F000000}" name="SR Paved Route Miles" totalsRowFunction="sum" dataDxfId="61" totalsRowDxfId="5" dataCellStyle="Normal_Sheet2"/>
    <tableColumn id="16" xr3:uid="{00000000-0010-0000-0000-000010000000}" name="SR Paved Lane Miles" totalsRowFunction="sum" dataDxfId="60" totalsRowDxfId="4" dataCellStyle="Normal_Sheet2"/>
    <tableColumn id="17" xr3:uid="{00000000-0010-0000-0000-000011000000}" name="SR Unpaved Route Miles" totalsRowFunction="sum" dataDxfId="59" totalsRowDxfId="3" dataCellStyle="Normal_Sheet2"/>
    <tableColumn id="18" xr3:uid="{00000000-0010-0000-0000-000012000000}" name="SR Unpaved Lane Miles" totalsRowFunction="sum" dataDxfId="58" totalsRowDxfId="2" dataCellStyle="Normal_Sheet2"/>
    <tableColumn id="19" xr3:uid="{00000000-0010-0000-0000-000013000000}" name="Total Miles" totalsRowFunction="sum" dataDxfId="57" totalsRowDxfId="1" dataCellStyle="Normal_Sheet2">
      <calculatedColumnFormula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calculatedColumnFormula>
    </tableColumn>
    <tableColumn id="20" xr3:uid="{00000000-0010-0000-0000-000014000000}" name="Total Lane Miles" totalsRowFunction="sum" dataDxfId="56" totalsRowDxfId="0" dataCellStyle="Normal_Sheet2">
      <calculatedColumnFormula>SUM(Table2[[#This Row],[Normal Interstate Paved Lane Miles]],Table2[[#This Row],[Business, Etc. Interstate Paved Lane Miles]],Table2[[#This Row],[US Paved Lane Miles]],Table2[[#This Row],[NC Paved Lane Miles]],Table2[[#This Row],[SR Paved Lane Miles]])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workbookViewId="0">
      <pane ySplit="1" topLeftCell="A2" activePane="bottomLeft" state="frozen"/>
      <selection pane="bottomLeft" activeCell="P94" sqref="P94"/>
    </sheetView>
  </sheetViews>
  <sheetFormatPr defaultRowHeight="14.5" x14ac:dyDescent="0.35"/>
  <cols>
    <col min="1" max="1" width="8.1796875" style="2" customWidth="1"/>
    <col min="2" max="2" width="7.7265625" style="2" customWidth="1"/>
    <col min="3" max="3" width="8.81640625" style="2" customWidth="1"/>
    <col min="4" max="4" width="14" style="2" customWidth="1"/>
    <col min="5" max="18" width="11.7265625" style="5" customWidth="1"/>
    <col min="19" max="20" width="11.7265625" customWidth="1"/>
  </cols>
  <sheetData>
    <row r="1" spans="1:20" s="1" customFormat="1" ht="60" customHeight="1" x14ac:dyDescent="0.35">
      <c r="A1" s="1" t="s">
        <v>0</v>
      </c>
      <c r="B1" s="1" t="s">
        <v>1</v>
      </c>
      <c r="C1" s="1" t="s">
        <v>102</v>
      </c>
      <c r="D1" s="1" t="s">
        <v>103</v>
      </c>
      <c r="E1" s="4" t="s">
        <v>116</v>
      </c>
      <c r="F1" s="4" t="s">
        <v>117</v>
      </c>
      <c r="G1" s="4" t="s">
        <v>114</v>
      </c>
      <c r="H1" s="4" t="s">
        <v>115</v>
      </c>
      <c r="I1" s="4" t="s">
        <v>112</v>
      </c>
      <c r="J1" s="4" t="s">
        <v>113</v>
      </c>
      <c r="K1" s="4" t="s">
        <v>110</v>
      </c>
      <c r="L1" s="4" t="s">
        <v>111</v>
      </c>
      <c r="M1" s="4" t="s">
        <v>108</v>
      </c>
      <c r="N1" s="4" t="s">
        <v>109</v>
      </c>
      <c r="O1" s="4" t="s">
        <v>106</v>
      </c>
      <c r="P1" s="4" t="s">
        <v>107</v>
      </c>
      <c r="Q1" s="4" t="s">
        <v>104</v>
      </c>
      <c r="R1" s="4" t="s">
        <v>105</v>
      </c>
      <c r="S1" s="7" t="s">
        <v>120</v>
      </c>
      <c r="T1" s="7" t="s">
        <v>119</v>
      </c>
    </row>
    <row r="2" spans="1:20" x14ac:dyDescent="0.35">
      <c r="A2" s="2">
        <v>1</v>
      </c>
      <c r="B2" s="2">
        <v>2</v>
      </c>
      <c r="C2" s="2">
        <v>8</v>
      </c>
      <c r="D2" s="2" t="s">
        <v>8</v>
      </c>
      <c r="E2" s="9">
        <v>0</v>
      </c>
      <c r="F2" s="9">
        <v>0</v>
      </c>
      <c r="G2" s="9">
        <v>0</v>
      </c>
      <c r="H2" s="9">
        <v>0</v>
      </c>
      <c r="I2" s="9">
        <v>55.193817000000003</v>
      </c>
      <c r="J2" s="9">
        <v>166.615781</v>
      </c>
      <c r="K2" s="9">
        <v>108.21845999999999</v>
      </c>
      <c r="L2" s="9">
        <v>216.43691999999999</v>
      </c>
      <c r="M2" s="9">
        <v>0</v>
      </c>
      <c r="N2" s="9">
        <v>0</v>
      </c>
      <c r="O2" s="9">
        <v>427.10458499999999</v>
      </c>
      <c r="P2" s="9">
        <v>854.20916999999997</v>
      </c>
      <c r="Q2" s="9">
        <v>57.685761999999997</v>
      </c>
      <c r="R2" s="9">
        <v>112.971524</v>
      </c>
      <c r="S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648.2026239999999</v>
      </c>
      <c r="T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1237.2618709999999</v>
      </c>
    </row>
    <row r="3" spans="1:20" x14ac:dyDescent="0.35">
      <c r="A3" s="2">
        <v>1</v>
      </c>
      <c r="B3" s="2">
        <v>1</v>
      </c>
      <c r="C3" s="2">
        <v>15</v>
      </c>
      <c r="D3" s="2" t="s">
        <v>2</v>
      </c>
      <c r="E3" s="9">
        <v>0</v>
      </c>
      <c r="F3" s="9">
        <v>0</v>
      </c>
      <c r="G3" s="9">
        <v>0</v>
      </c>
      <c r="H3" s="9">
        <v>0</v>
      </c>
      <c r="I3" s="9">
        <v>19.829141</v>
      </c>
      <c r="J3" s="9">
        <v>69.678794999999994</v>
      </c>
      <c r="K3" s="9">
        <v>26.723893</v>
      </c>
      <c r="L3" s="9">
        <v>53.447786000000001</v>
      </c>
      <c r="M3" s="9">
        <v>0</v>
      </c>
      <c r="N3" s="9">
        <v>0</v>
      </c>
      <c r="O3" s="9">
        <v>155.38240999999999</v>
      </c>
      <c r="P3" s="9">
        <v>310.67387000000002</v>
      </c>
      <c r="Q3" s="9">
        <v>12.466284999999999</v>
      </c>
      <c r="R3" s="9">
        <v>24.434051</v>
      </c>
      <c r="S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214.40172899999999</v>
      </c>
      <c r="T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433.80045100000001</v>
      </c>
    </row>
    <row r="4" spans="1:20" x14ac:dyDescent="0.35">
      <c r="A4" s="2">
        <v>1</v>
      </c>
      <c r="B4" s="2">
        <v>3</v>
      </c>
      <c r="C4" s="2">
        <v>21</v>
      </c>
      <c r="D4" s="2" t="s">
        <v>11</v>
      </c>
      <c r="E4" s="9">
        <v>0</v>
      </c>
      <c r="F4" s="9">
        <v>0</v>
      </c>
      <c r="G4" s="9">
        <v>0</v>
      </c>
      <c r="H4" s="9">
        <v>0</v>
      </c>
      <c r="I4" s="9">
        <v>15.963339</v>
      </c>
      <c r="J4" s="9">
        <v>51.692920999999998</v>
      </c>
      <c r="K4" s="9">
        <v>43.950930999999997</v>
      </c>
      <c r="L4" s="9">
        <v>89.656948999999997</v>
      </c>
      <c r="M4" s="9">
        <v>0</v>
      </c>
      <c r="N4" s="9">
        <v>0</v>
      </c>
      <c r="O4" s="9">
        <v>189.858688</v>
      </c>
      <c r="P4" s="9">
        <v>379.97337599999997</v>
      </c>
      <c r="Q4" s="9">
        <v>9.8805150000000008</v>
      </c>
      <c r="R4" s="9">
        <v>19.761030000000002</v>
      </c>
      <c r="S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259.65347299999996</v>
      </c>
      <c r="T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521.32324599999993</v>
      </c>
    </row>
    <row r="5" spans="1:20" x14ac:dyDescent="0.35">
      <c r="A5" s="2">
        <v>1</v>
      </c>
      <c r="B5" s="2">
        <v>1</v>
      </c>
      <c r="C5" s="2">
        <v>27</v>
      </c>
      <c r="D5" s="2" t="s">
        <v>3</v>
      </c>
      <c r="E5" s="9">
        <v>0</v>
      </c>
      <c r="F5" s="9">
        <v>0</v>
      </c>
      <c r="G5" s="9">
        <v>0</v>
      </c>
      <c r="H5" s="9">
        <v>0</v>
      </c>
      <c r="I5" s="9">
        <v>34.385638999999998</v>
      </c>
      <c r="J5" s="9">
        <v>120.731086</v>
      </c>
      <c r="K5" s="9">
        <v>47.649484999999999</v>
      </c>
      <c r="L5" s="9">
        <v>132.00520800000001</v>
      </c>
      <c r="M5" s="9">
        <v>0</v>
      </c>
      <c r="N5" s="9">
        <v>0</v>
      </c>
      <c r="O5" s="9">
        <v>231.103486</v>
      </c>
      <c r="P5" s="9">
        <v>462.13300500000003</v>
      </c>
      <c r="Q5" s="9">
        <v>11.952064999999999</v>
      </c>
      <c r="R5" s="9">
        <v>22.689052</v>
      </c>
      <c r="S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325.09067499999998</v>
      </c>
      <c r="T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714.86929900000007</v>
      </c>
    </row>
    <row r="6" spans="1:20" x14ac:dyDescent="0.35">
      <c r="A6" s="2">
        <v>1</v>
      </c>
      <c r="B6" s="2">
        <v>1</v>
      </c>
      <c r="C6" s="2">
        <v>28</v>
      </c>
      <c r="D6" s="2" t="s">
        <v>4</v>
      </c>
      <c r="E6" s="9">
        <v>0</v>
      </c>
      <c r="F6" s="9">
        <v>0</v>
      </c>
      <c r="G6" s="9">
        <v>0</v>
      </c>
      <c r="H6" s="9">
        <v>0</v>
      </c>
      <c r="I6" s="9">
        <v>78.555341999999996</v>
      </c>
      <c r="J6" s="9">
        <v>215.96804399999999</v>
      </c>
      <c r="K6" s="9">
        <v>85.400626000000003</v>
      </c>
      <c r="L6" s="9">
        <v>170.96874600000001</v>
      </c>
      <c r="M6" s="9">
        <v>0</v>
      </c>
      <c r="N6" s="9">
        <v>0</v>
      </c>
      <c r="O6" s="9">
        <v>127.395641</v>
      </c>
      <c r="P6" s="9">
        <v>254.985567</v>
      </c>
      <c r="Q6" s="9">
        <v>4.5368149999999998</v>
      </c>
      <c r="R6" s="9">
        <v>9.0736299999999996</v>
      </c>
      <c r="S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295.88842399999999</v>
      </c>
      <c r="T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641.92235699999992</v>
      </c>
    </row>
    <row r="7" spans="1:20" x14ac:dyDescent="0.35">
      <c r="A7" s="2">
        <v>1</v>
      </c>
      <c r="B7" s="2">
        <v>1</v>
      </c>
      <c r="C7" s="2">
        <v>37</v>
      </c>
      <c r="D7" s="2" t="s">
        <v>5</v>
      </c>
      <c r="E7" s="9">
        <v>0</v>
      </c>
      <c r="F7" s="9">
        <v>0</v>
      </c>
      <c r="G7" s="9">
        <v>0</v>
      </c>
      <c r="H7" s="9">
        <v>0</v>
      </c>
      <c r="I7" s="9">
        <v>42.057580000000002</v>
      </c>
      <c r="J7" s="9">
        <v>95.902445999999998</v>
      </c>
      <c r="K7" s="9">
        <v>41.857053999999998</v>
      </c>
      <c r="L7" s="9">
        <v>83.714107999999996</v>
      </c>
      <c r="M7" s="9">
        <v>0</v>
      </c>
      <c r="N7" s="9">
        <v>0</v>
      </c>
      <c r="O7" s="9">
        <v>247.374043</v>
      </c>
      <c r="P7" s="9">
        <v>494.54308600000002</v>
      </c>
      <c r="Q7" s="9">
        <v>32.007784000000001</v>
      </c>
      <c r="R7" s="9">
        <v>64.015568000000002</v>
      </c>
      <c r="S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363.29646100000002</v>
      </c>
      <c r="T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674.15964000000008</v>
      </c>
    </row>
    <row r="8" spans="1:20" x14ac:dyDescent="0.35">
      <c r="A8" s="2">
        <v>1</v>
      </c>
      <c r="B8" s="2">
        <v>2</v>
      </c>
      <c r="C8" s="2">
        <v>46</v>
      </c>
      <c r="D8" s="2" t="s">
        <v>9</v>
      </c>
      <c r="E8" s="9">
        <v>0</v>
      </c>
      <c r="F8" s="9">
        <v>0</v>
      </c>
      <c r="G8" s="9">
        <v>0</v>
      </c>
      <c r="H8" s="9">
        <v>0</v>
      </c>
      <c r="I8" s="9">
        <v>40.722881999999998</v>
      </c>
      <c r="J8" s="9">
        <v>109.72902999999999</v>
      </c>
      <c r="K8" s="9">
        <v>79.383989999999997</v>
      </c>
      <c r="L8" s="9">
        <v>158.68564799999999</v>
      </c>
      <c r="M8" s="9">
        <v>0</v>
      </c>
      <c r="N8" s="9">
        <v>0</v>
      </c>
      <c r="O8" s="9">
        <v>306.57542999999998</v>
      </c>
      <c r="P8" s="9">
        <v>613.27428199999997</v>
      </c>
      <c r="Q8" s="9">
        <v>20.46942</v>
      </c>
      <c r="R8" s="9">
        <v>40.938839999999999</v>
      </c>
      <c r="S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447.15172200000001</v>
      </c>
      <c r="T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881.68895999999995</v>
      </c>
    </row>
    <row r="9" spans="1:20" x14ac:dyDescent="0.35">
      <c r="A9" s="2">
        <v>1</v>
      </c>
      <c r="B9" s="2">
        <v>3</v>
      </c>
      <c r="C9" s="2">
        <v>48</v>
      </c>
      <c r="D9" s="2" t="s">
        <v>12</v>
      </c>
      <c r="E9" s="9">
        <v>0</v>
      </c>
      <c r="F9" s="9">
        <v>0</v>
      </c>
      <c r="G9" s="9">
        <v>0</v>
      </c>
      <c r="H9" s="9">
        <v>0</v>
      </c>
      <c r="I9" s="9">
        <v>51.941631999999998</v>
      </c>
      <c r="J9" s="9">
        <v>103.883264</v>
      </c>
      <c r="K9" s="9">
        <v>39.804901000000001</v>
      </c>
      <c r="L9" s="9">
        <v>79.571422999999996</v>
      </c>
      <c r="M9" s="9">
        <v>0</v>
      </c>
      <c r="N9" s="9">
        <v>0</v>
      </c>
      <c r="O9" s="9">
        <v>164.05888400000001</v>
      </c>
      <c r="P9" s="9">
        <v>328.11776800000001</v>
      </c>
      <c r="Q9" s="9">
        <v>25.356884999999998</v>
      </c>
      <c r="R9" s="9">
        <v>48.453496999999999</v>
      </c>
      <c r="S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281.16230200000001</v>
      </c>
      <c r="T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511.57245499999999</v>
      </c>
    </row>
    <row r="10" spans="1:20" x14ac:dyDescent="0.35">
      <c r="A10" s="2">
        <v>1</v>
      </c>
      <c r="B10" s="2">
        <v>3</v>
      </c>
      <c r="C10" s="2">
        <v>58</v>
      </c>
      <c r="D10" s="2" t="s">
        <v>13</v>
      </c>
      <c r="E10" s="9">
        <v>0</v>
      </c>
      <c r="F10" s="9">
        <v>0</v>
      </c>
      <c r="G10" s="9">
        <v>0</v>
      </c>
      <c r="H10" s="9">
        <v>0</v>
      </c>
      <c r="I10" s="9">
        <v>67.648567</v>
      </c>
      <c r="J10" s="9">
        <v>221.83795799999999</v>
      </c>
      <c r="K10" s="9">
        <v>92.028306000000001</v>
      </c>
      <c r="L10" s="9">
        <v>184.056612</v>
      </c>
      <c r="M10" s="9">
        <v>0</v>
      </c>
      <c r="N10" s="9">
        <v>0</v>
      </c>
      <c r="O10" s="9">
        <v>387.72547900000001</v>
      </c>
      <c r="P10" s="9">
        <v>775.94444299999998</v>
      </c>
      <c r="Q10" s="9">
        <v>28.922844999999999</v>
      </c>
      <c r="R10" s="9">
        <v>57.845689999999998</v>
      </c>
      <c r="S1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576.32519700000012</v>
      </c>
      <c r="T1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1181.839013</v>
      </c>
    </row>
    <row r="11" spans="1:20" x14ac:dyDescent="0.35">
      <c r="A11" s="2">
        <v>1</v>
      </c>
      <c r="B11" s="2">
        <v>2</v>
      </c>
      <c r="C11" s="2">
        <v>66</v>
      </c>
      <c r="D11" s="2" t="s">
        <v>10</v>
      </c>
      <c r="E11" s="9">
        <v>7.5007330000000003</v>
      </c>
      <c r="F11" s="9">
        <v>30.002932000000001</v>
      </c>
      <c r="G11" s="9">
        <v>0</v>
      </c>
      <c r="H11" s="9">
        <v>0</v>
      </c>
      <c r="I11" s="9">
        <v>59.976008999999998</v>
      </c>
      <c r="J11" s="9">
        <v>121.14267</v>
      </c>
      <c r="K11" s="9">
        <v>92.561744000000004</v>
      </c>
      <c r="L11" s="9">
        <v>185.52584200000001</v>
      </c>
      <c r="M11" s="9">
        <v>0</v>
      </c>
      <c r="N11" s="9">
        <v>0</v>
      </c>
      <c r="O11" s="9">
        <v>417.71289000000002</v>
      </c>
      <c r="P11" s="9">
        <v>835.46443599999998</v>
      </c>
      <c r="Q11" s="9">
        <v>29.174415</v>
      </c>
      <c r="R11" s="9">
        <v>58.34883</v>
      </c>
      <c r="S1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606.925791</v>
      </c>
      <c r="T1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1172.13588</v>
      </c>
    </row>
    <row r="12" spans="1:20" x14ac:dyDescent="0.35">
      <c r="A12" s="2">
        <v>1</v>
      </c>
      <c r="B12" s="2">
        <v>1</v>
      </c>
      <c r="C12" s="2">
        <v>70</v>
      </c>
      <c r="D12" s="2" t="s">
        <v>6</v>
      </c>
      <c r="E12" s="9">
        <v>0</v>
      </c>
      <c r="F12" s="9">
        <v>0</v>
      </c>
      <c r="G12" s="9">
        <v>0</v>
      </c>
      <c r="H12" s="9">
        <v>0</v>
      </c>
      <c r="I12" s="9">
        <v>39.907183000000003</v>
      </c>
      <c r="J12" s="9">
        <v>141.62345500000001</v>
      </c>
      <c r="K12" s="9">
        <v>21.042999999999999</v>
      </c>
      <c r="L12" s="9">
        <v>56.515861999999998</v>
      </c>
      <c r="M12" s="9">
        <v>0</v>
      </c>
      <c r="N12" s="9">
        <v>0</v>
      </c>
      <c r="O12" s="9">
        <v>280.34802000000002</v>
      </c>
      <c r="P12" s="9">
        <v>562.17393500000003</v>
      </c>
      <c r="Q12" s="9">
        <v>19.642078000000001</v>
      </c>
      <c r="R12" s="9">
        <v>38.186155999999997</v>
      </c>
      <c r="S1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360.94028100000003</v>
      </c>
      <c r="T1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760.31325200000003</v>
      </c>
    </row>
    <row r="13" spans="1:20" x14ac:dyDescent="0.35">
      <c r="A13" s="2">
        <v>1</v>
      </c>
      <c r="B13" s="2">
        <v>1</v>
      </c>
      <c r="C13" s="2">
        <v>72</v>
      </c>
      <c r="D13" s="2" t="s">
        <v>7</v>
      </c>
      <c r="E13" s="9">
        <v>0</v>
      </c>
      <c r="F13" s="9">
        <v>0</v>
      </c>
      <c r="G13" s="9">
        <v>0</v>
      </c>
      <c r="H13" s="9">
        <v>0</v>
      </c>
      <c r="I13" s="9">
        <v>21.144082000000001</v>
      </c>
      <c r="J13" s="9">
        <v>76.804304000000002</v>
      </c>
      <c r="K13" s="9">
        <v>10.040084999999999</v>
      </c>
      <c r="L13" s="9">
        <v>20.080169999999999</v>
      </c>
      <c r="M13" s="9">
        <v>0</v>
      </c>
      <c r="N13" s="9">
        <v>0</v>
      </c>
      <c r="O13" s="9">
        <v>282.70163500000001</v>
      </c>
      <c r="P13" s="9">
        <v>566.01764800000001</v>
      </c>
      <c r="Q13" s="9">
        <v>9.2703430000000004</v>
      </c>
      <c r="R13" s="9">
        <v>18.438744</v>
      </c>
      <c r="S1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323.15614500000004</v>
      </c>
      <c r="T1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662.90212199999996</v>
      </c>
    </row>
    <row r="14" spans="1:20" x14ac:dyDescent="0.35">
      <c r="A14" s="2">
        <v>1</v>
      </c>
      <c r="B14" s="2">
        <v>3</v>
      </c>
      <c r="C14" s="2">
        <v>89</v>
      </c>
      <c r="D14" s="2" t="s">
        <v>14</v>
      </c>
      <c r="E14" s="9">
        <v>0</v>
      </c>
      <c r="F14" s="9">
        <v>0</v>
      </c>
      <c r="G14" s="9">
        <v>0</v>
      </c>
      <c r="H14" s="9">
        <v>0</v>
      </c>
      <c r="I14" s="9">
        <v>22.707273000000001</v>
      </c>
      <c r="J14" s="9">
        <v>62.607807999999999</v>
      </c>
      <c r="K14" s="9">
        <v>30.156797999999998</v>
      </c>
      <c r="L14" s="9">
        <v>60.313595999999997</v>
      </c>
      <c r="M14" s="9">
        <v>0</v>
      </c>
      <c r="N14" s="9">
        <v>0</v>
      </c>
      <c r="O14" s="9">
        <v>122.609758</v>
      </c>
      <c r="P14" s="9">
        <v>245.219516</v>
      </c>
      <c r="Q14" s="9">
        <v>22.007788000000001</v>
      </c>
      <c r="R14" s="9">
        <v>41.335576000000003</v>
      </c>
      <c r="S1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197.481617</v>
      </c>
      <c r="T1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368.14091999999999</v>
      </c>
    </row>
    <row r="15" spans="1:20" x14ac:dyDescent="0.35">
      <c r="A15" s="2">
        <v>1</v>
      </c>
      <c r="B15" s="2">
        <v>3</v>
      </c>
      <c r="C15" s="2">
        <v>94</v>
      </c>
      <c r="D15" s="2" t="s">
        <v>15</v>
      </c>
      <c r="E15" s="9">
        <v>0</v>
      </c>
      <c r="F15" s="9">
        <v>0</v>
      </c>
      <c r="G15" s="9">
        <v>0</v>
      </c>
      <c r="H15" s="9">
        <v>0</v>
      </c>
      <c r="I15" s="9">
        <v>26.422260999999999</v>
      </c>
      <c r="J15" s="9">
        <v>105.689044</v>
      </c>
      <c r="K15" s="9">
        <v>64.061807999999999</v>
      </c>
      <c r="L15" s="9">
        <v>128.123616</v>
      </c>
      <c r="M15" s="9">
        <v>0</v>
      </c>
      <c r="N15" s="9">
        <v>0</v>
      </c>
      <c r="O15" s="9">
        <v>207.74628100000001</v>
      </c>
      <c r="P15" s="9">
        <v>415.37256200000002</v>
      </c>
      <c r="Q15" s="9">
        <v>18.397182999999998</v>
      </c>
      <c r="R15" s="9">
        <v>36.624366000000002</v>
      </c>
      <c r="S1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316.62753300000003</v>
      </c>
      <c r="T1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649.18522200000007</v>
      </c>
    </row>
    <row r="16" spans="1:20" x14ac:dyDescent="0.35">
      <c r="A16" s="2">
        <v>2</v>
      </c>
      <c r="B16" s="2">
        <v>1</v>
      </c>
      <c r="C16" s="2">
        <v>7</v>
      </c>
      <c r="D16" s="2" t="s">
        <v>16</v>
      </c>
      <c r="E16" s="9">
        <v>0</v>
      </c>
      <c r="F16" s="9">
        <v>0</v>
      </c>
      <c r="G16" s="9">
        <v>0</v>
      </c>
      <c r="H16" s="9">
        <v>0</v>
      </c>
      <c r="I16" s="9">
        <v>71.830832999999998</v>
      </c>
      <c r="J16" s="9">
        <v>201.51138</v>
      </c>
      <c r="K16" s="9">
        <v>120.23647800000001</v>
      </c>
      <c r="L16" s="9">
        <v>244.996274</v>
      </c>
      <c r="M16" s="9">
        <v>0</v>
      </c>
      <c r="N16" s="9">
        <v>0</v>
      </c>
      <c r="O16" s="9">
        <v>649.27706499999999</v>
      </c>
      <c r="P16" s="9">
        <v>1308.0444190000001</v>
      </c>
      <c r="Q16" s="9">
        <v>49.723899000000003</v>
      </c>
      <c r="R16" s="9">
        <v>99.198216000000002</v>
      </c>
      <c r="S1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891.06827499999997</v>
      </c>
      <c r="T1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1754.5520730000001</v>
      </c>
    </row>
    <row r="17" spans="1:20" x14ac:dyDescent="0.35">
      <c r="A17" s="2">
        <v>2</v>
      </c>
      <c r="B17" s="2">
        <v>2</v>
      </c>
      <c r="C17" s="2">
        <v>16</v>
      </c>
      <c r="D17" s="2" t="s">
        <v>18</v>
      </c>
      <c r="E17" s="9">
        <v>0</v>
      </c>
      <c r="F17" s="9">
        <v>0</v>
      </c>
      <c r="G17" s="9">
        <v>0</v>
      </c>
      <c r="H17" s="9">
        <v>0</v>
      </c>
      <c r="I17" s="9">
        <v>48.328420000000001</v>
      </c>
      <c r="J17" s="9">
        <v>136.008546</v>
      </c>
      <c r="K17" s="9">
        <v>77.162340999999998</v>
      </c>
      <c r="L17" s="9">
        <v>196.00223399999999</v>
      </c>
      <c r="M17" s="9">
        <v>0</v>
      </c>
      <c r="N17" s="9">
        <v>0</v>
      </c>
      <c r="O17" s="9">
        <v>295.524811</v>
      </c>
      <c r="P17" s="9">
        <v>599.42198099999996</v>
      </c>
      <c r="Q17" s="9">
        <v>7.961354</v>
      </c>
      <c r="R17" s="9">
        <v>15.819573</v>
      </c>
      <c r="S1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428.97692600000005</v>
      </c>
      <c r="T1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931.43276099999991</v>
      </c>
    </row>
    <row r="18" spans="1:20" x14ac:dyDescent="0.35">
      <c r="A18" s="2">
        <v>2</v>
      </c>
      <c r="B18" s="2">
        <v>2</v>
      </c>
      <c r="C18" s="2">
        <v>25</v>
      </c>
      <c r="D18" s="2" t="s">
        <v>19</v>
      </c>
      <c r="E18" s="9">
        <v>0</v>
      </c>
      <c r="F18" s="9">
        <v>0</v>
      </c>
      <c r="G18" s="9">
        <v>0</v>
      </c>
      <c r="H18" s="9">
        <v>0</v>
      </c>
      <c r="I18" s="9">
        <v>78.432935000000001</v>
      </c>
      <c r="J18" s="9">
        <v>273.56811199999999</v>
      </c>
      <c r="K18" s="9">
        <v>77.923316999999997</v>
      </c>
      <c r="L18" s="9">
        <v>175.75349199999999</v>
      </c>
      <c r="M18" s="9">
        <v>0</v>
      </c>
      <c r="N18" s="9">
        <v>0</v>
      </c>
      <c r="O18" s="9">
        <v>573.74871900000005</v>
      </c>
      <c r="P18" s="9">
        <v>1162.025844</v>
      </c>
      <c r="Q18" s="9">
        <v>39.490127999999999</v>
      </c>
      <c r="R18" s="9">
        <v>78.411931999999993</v>
      </c>
      <c r="S1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769.595099</v>
      </c>
      <c r="T1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1611.347448</v>
      </c>
    </row>
    <row r="19" spans="1:20" x14ac:dyDescent="0.35">
      <c r="A19" s="2">
        <v>2</v>
      </c>
      <c r="B19" s="2">
        <v>3</v>
      </c>
      <c r="C19" s="2">
        <v>40</v>
      </c>
      <c r="D19" s="2" t="s">
        <v>21</v>
      </c>
      <c r="E19" s="9">
        <v>4.1787280000000004</v>
      </c>
      <c r="F19" s="9">
        <v>16.714912000000002</v>
      </c>
      <c r="G19" s="9">
        <v>0</v>
      </c>
      <c r="H19" s="9">
        <v>0</v>
      </c>
      <c r="I19" s="9">
        <v>35.749155999999999</v>
      </c>
      <c r="J19" s="9">
        <v>72.232343</v>
      </c>
      <c r="K19" s="9">
        <v>56.695430999999999</v>
      </c>
      <c r="L19" s="9">
        <v>113.390862</v>
      </c>
      <c r="M19" s="9">
        <v>0</v>
      </c>
      <c r="N19" s="9">
        <v>0</v>
      </c>
      <c r="O19" s="9">
        <v>357.436914</v>
      </c>
      <c r="P19" s="9">
        <v>714.73154199999999</v>
      </c>
      <c r="Q19" s="9">
        <v>14.672685</v>
      </c>
      <c r="R19" s="9">
        <v>29.345369999999999</v>
      </c>
      <c r="S1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468.73291399999999</v>
      </c>
      <c r="T1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917.069659</v>
      </c>
    </row>
    <row r="20" spans="1:20" x14ac:dyDescent="0.35">
      <c r="A20" s="2">
        <v>2</v>
      </c>
      <c r="B20" s="2">
        <v>3</v>
      </c>
      <c r="C20" s="2">
        <v>52</v>
      </c>
      <c r="D20" s="2" t="s">
        <v>22</v>
      </c>
      <c r="E20" s="9">
        <v>0</v>
      </c>
      <c r="F20" s="9">
        <v>0</v>
      </c>
      <c r="G20" s="9">
        <v>0</v>
      </c>
      <c r="H20" s="9">
        <v>0</v>
      </c>
      <c r="I20" s="9">
        <v>37.147500000000001</v>
      </c>
      <c r="J20" s="9">
        <v>124.685204</v>
      </c>
      <c r="K20" s="9">
        <v>56.491886000000001</v>
      </c>
      <c r="L20" s="9">
        <v>112.983772</v>
      </c>
      <c r="M20" s="9">
        <v>0</v>
      </c>
      <c r="N20" s="9">
        <v>0</v>
      </c>
      <c r="O20" s="9">
        <v>235.58021600000001</v>
      </c>
      <c r="P20" s="9">
        <v>471.16043200000001</v>
      </c>
      <c r="Q20" s="9">
        <v>11.738728999999999</v>
      </c>
      <c r="R20" s="9">
        <v>23.477457999999999</v>
      </c>
      <c r="S2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340.95833099999999</v>
      </c>
      <c r="T2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708.82940800000006</v>
      </c>
    </row>
    <row r="21" spans="1:20" x14ac:dyDescent="0.35">
      <c r="A21" s="2">
        <v>2</v>
      </c>
      <c r="B21" s="2">
        <v>3</v>
      </c>
      <c r="C21" s="2">
        <v>54</v>
      </c>
      <c r="D21" s="2" t="s">
        <v>23</v>
      </c>
      <c r="E21" s="9">
        <v>2.8578549999999998</v>
      </c>
      <c r="F21" s="9">
        <v>11.431419999999999</v>
      </c>
      <c r="G21" s="9">
        <v>0</v>
      </c>
      <c r="H21" s="9">
        <v>0</v>
      </c>
      <c r="I21" s="9">
        <v>38.706046000000001</v>
      </c>
      <c r="J21" s="9">
        <v>122.485407</v>
      </c>
      <c r="K21" s="9">
        <v>95.509237999999996</v>
      </c>
      <c r="L21" s="9">
        <v>275.67947500000002</v>
      </c>
      <c r="M21" s="9">
        <v>0</v>
      </c>
      <c r="N21" s="9">
        <v>0</v>
      </c>
      <c r="O21" s="9">
        <v>599.457314</v>
      </c>
      <c r="P21" s="9">
        <v>1214.1438920000001</v>
      </c>
      <c r="Q21" s="9">
        <v>24.822603999999998</v>
      </c>
      <c r="R21" s="9">
        <v>49.155208000000002</v>
      </c>
      <c r="S2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761.35305699999992</v>
      </c>
      <c r="T2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1623.740194</v>
      </c>
    </row>
    <row r="22" spans="1:20" x14ac:dyDescent="0.35">
      <c r="A22" s="2">
        <v>2</v>
      </c>
      <c r="B22" s="2">
        <v>2</v>
      </c>
      <c r="C22" s="2">
        <v>69</v>
      </c>
      <c r="D22" s="2" t="s">
        <v>20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59.137630999999999</v>
      </c>
      <c r="L22" s="9">
        <v>142.20560800000001</v>
      </c>
      <c r="M22" s="9">
        <v>0</v>
      </c>
      <c r="N22" s="9">
        <v>0</v>
      </c>
      <c r="O22" s="9">
        <v>200.04338799999999</v>
      </c>
      <c r="P22" s="9">
        <v>400.08677599999999</v>
      </c>
      <c r="Q22" s="9">
        <v>23.350733000000002</v>
      </c>
      <c r="R22" s="9">
        <v>46.608466</v>
      </c>
      <c r="S2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282.53175199999998</v>
      </c>
      <c r="T2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542.29238399999997</v>
      </c>
    </row>
    <row r="23" spans="1:20" x14ac:dyDescent="0.35">
      <c r="A23" s="2">
        <v>2</v>
      </c>
      <c r="B23" s="2">
        <v>1</v>
      </c>
      <c r="C23" s="2">
        <v>74</v>
      </c>
      <c r="D23" s="2" t="s">
        <v>17</v>
      </c>
      <c r="E23" s="9">
        <v>13.243859</v>
      </c>
      <c r="F23" s="9">
        <v>52.975436000000002</v>
      </c>
      <c r="G23" s="9">
        <v>0</v>
      </c>
      <c r="H23" s="9">
        <v>0</v>
      </c>
      <c r="I23" s="9">
        <v>85.560591000000002</v>
      </c>
      <c r="J23" s="9">
        <v>283.84331500000002</v>
      </c>
      <c r="K23" s="9">
        <v>161.41351800000001</v>
      </c>
      <c r="L23" s="9">
        <v>390.98070799999999</v>
      </c>
      <c r="M23" s="9">
        <v>0</v>
      </c>
      <c r="N23" s="9">
        <v>0</v>
      </c>
      <c r="O23" s="9">
        <v>834.75420599999995</v>
      </c>
      <c r="P23" s="9">
        <v>1703.5999549999999</v>
      </c>
      <c r="Q23" s="9">
        <v>42.551811999999998</v>
      </c>
      <c r="R23" s="9">
        <v>84.844618999999994</v>
      </c>
      <c r="S2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1137.5239859999999</v>
      </c>
      <c r="T2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2431.399414</v>
      </c>
    </row>
    <row r="24" spans="1:20" x14ac:dyDescent="0.35">
      <c r="A24" s="2">
        <v>3</v>
      </c>
      <c r="B24" s="2">
        <v>3</v>
      </c>
      <c r="C24" s="2">
        <v>10</v>
      </c>
      <c r="D24" s="2" t="s">
        <v>28</v>
      </c>
      <c r="E24" s="9">
        <v>10.383635</v>
      </c>
      <c r="F24" s="9">
        <v>41.53454</v>
      </c>
      <c r="G24" s="9">
        <v>0</v>
      </c>
      <c r="H24" s="9">
        <v>0</v>
      </c>
      <c r="I24" s="9">
        <v>72.001249999999999</v>
      </c>
      <c r="J24" s="9">
        <v>264.80353400000001</v>
      </c>
      <c r="K24" s="9">
        <v>155.50280900000001</v>
      </c>
      <c r="L24" s="9">
        <v>324.756304</v>
      </c>
      <c r="M24" s="9">
        <v>0</v>
      </c>
      <c r="N24" s="9">
        <v>0</v>
      </c>
      <c r="O24" s="9">
        <v>572.21765900000003</v>
      </c>
      <c r="P24" s="9">
        <v>1148.871091</v>
      </c>
      <c r="Q24" s="9">
        <v>25.671811000000002</v>
      </c>
      <c r="R24" s="9">
        <v>50.935174000000004</v>
      </c>
      <c r="S2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835.77716400000008</v>
      </c>
      <c r="T2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1779.965469</v>
      </c>
    </row>
    <row r="25" spans="1:20" x14ac:dyDescent="0.35">
      <c r="A25" s="2">
        <v>3</v>
      </c>
      <c r="B25" s="2">
        <v>2</v>
      </c>
      <c r="C25" s="2">
        <v>31</v>
      </c>
      <c r="D25" s="2" t="s">
        <v>26</v>
      </c>
      <c r="E25" s="9">
        <v>28.001653000000001</v>
      </c>
      <c r="F25" s="9">
        <v>112.006612</v>
      </c>
      <c r="G25" s="9">
        <v>0</v>
      </c>
      <c r="H25" s="9">
        <v>0</v>
      </c>
      <c r="I25" s="9">
        <v>40.426926000000002</v>
      </c>
      <c r="J25" s="9">
        <v>102.525605</v>
      </c>
      <c r="K25" s="9">
        <v>195.758531</v>
      </c>
      <c r="L25" s="9">
        <v>450.19373899999999</v>
      </c>
      <c r="M25" s="9">
        <v>0</v>
      </c>
      <c r="N25" s="9">
        <v>0</v>
      </c>
      <c r="O25" s="9">
        <v>912.29127800000003</v>
      </c>
      <c r="P25" s="9">
        <v>1825.037904</v>
      </c>
      <c r="Q25" s="9">
        <v>21.448093</v>
      </c>
      <c r="R25" s="9">
        <v>42.896186</v>
      </c>
      <c r="S2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1197.926481</v>
      </c>
      <c r="T2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2489.76386</v>
      </c>
    </row>
    <row r="26" spans="1:20" x14ac:dyDescent="0.35">
      <c r="A26" s="2">
        <v>3</v>
      </c>
      <c r="B26" s="2">
        <v>3</v>
      </c>
      <c r="C26" s="2">
        <v>65</v>
      </c>
      <c r="D26" s="2" t="s">
        <v>29</v>
      </c>
      <c r="E26" s="9">
        <v>15.836629</v>
      </c>
      <c r="F26" s="9">
        <v>63.346516000000001</v>
      </c>
      <c r="G26" s="9">
        <v>0</v>
      </c>
      <c r="H26" s="9">
        <v>0</v>
      </c>
      <c r="I26" s="9">
        <v>85.894874999999999</v>
      </c>
      <c r="J26" s="9">
        <v>333.81411800000001</v>
      </c>
      <c r="K26" s="9">
        <v>19.377044000000001</v>
      </c>
      <c r="L26" s="9">
        <v>70.539378999999997</v>
      </c>
      <c r="M26" s="9">
        <v>0</v>
      </c>
      <c r="N26" s="9">
        <v>0</v>
      </c>
      <c r="O26" s="9">
        <v>394.63341000000003</v>
      </c>
      <c r="P26" s="9">
        <v>824.71228900000006</v>
      </c>
      <c r="Q26" s="9">
        <v>0</v>
      </c>
      <c r="R26" s="9">
        <v>0</v>
      </c>
      <c r="S2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515.74195800000007</v>
      </c>
      <c r="T2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1292.4123020000002</v>
      </c>
    </row>
    <row r="27" spans="1:20" x14ac:dyDescent="0.35">
      <c r="A27" s="2">
        <v>3</v>
      </c>
      <c r="B27" s="2">
        <v>1</v>
      </c>
      <c r="C27" s="2">
        <v>67</v>
      </c>
      <c r="D27" s="2" t="s">
        <v>24</v>
      </c>
      <c r="E27" s="9">
        <v>0</v>
      </c>
      <c r="F27" s="9">
        <v>0</v>
      </c>
      <c r="G27" s="9">
        <v>0</v>
      </c>
      <c r="H27" s="9">
        <v>0</v>
      </c>
      <c r="I27" s="9">
        <v>67.619996</v>
      </c>
      <c r="J27" s="9">
        <v>264.74235199999998</v>
      </c>
      <c r="K27" s="9">
        <v>94.450660999999997</v>
      </c>
      <c r="L27" s="9">
        <v>265.24115699999999</v>
      </c>
      <c r="M27" s="9">
        <v>0</v>
      </c>
      <c r="N27" s="9">
        <v>0</v>
      </c>
      <c r="O27" s="9">
        <v>732.77664300000004</v>
      </c>
      <c r="P27" s="9">
        <v>1504.1559239999999</v>
      </c>
      <c r="Q27" s="9">
        <v>6.3102819999999999</v>
      </c>
      <c r="R27" s="9">
        <v>12.083564000000001</v>
      </c>
      <c r="S2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901.15758200000005</v>
      </c>
      <c r="T2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2034.1394329999998</v>
      </c>
    </row>
    <row r="28" spans="1:20" x14ac:dyDescent="0.35">
      <c r="A28" s="2">
        <v>3</v>
      </c>
      <c r="B28" s="2">
        <v>1</v>
      </c>
      <c r="C28" s="2">
        <v>71</v>
      </c>
      <c r="D28" s="2" t="s">
        <v>25</v>
      </c>
      <c r="E28" s="9">
        <v>25.683247000000001</v>
      </c>
      <c r="F28" s="9">
        <v>102.73298800000001</v>
      </c>
      <c r="G28" s="9">
        <v>0</v>
      </c>
      <c r="H28" s="9">
        <v>0</v>
      </c>
      <c r="I28" s="9">
        <v>70.952635999999998</v>
      </c>
      <c r="J28" s="9">
        <v>193.803258</v>
      </c>
      <c r="K28" s="9">
        <v>113.20768</v>
      </c>
      <c r="L28" s="9">
        <v>226.41535999999999</v>
      </c>
      <c r="M28" s="9">
        <v>0</v>
      </c>
      <c r="N28" s="9">
        <v>0</v>
      </c>
      <c r="O28" s="9">
        <v>525.30383600000005</v>
      </c>
      <c r="P28" s="9">
        <v>1050.552868</v>
      </c>
      <c r="Q28" s="9">
        <v>25.613130999999999</v>
      </c>
      <c r="R28" s="9">
        <v>49.880744999999997</v>
      </c>
      <c r="S2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760.76053000000002</v>
      </c>
      <c r="T2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1573.5044739999998</v>
      </c>
    </row>
    <row r="29" spans="1:20" x14ac:dyDescent="0.35">
      <c r="A29" s="2">
        <v>3</v>
      </c>
      <c r="B29" s="2">
        <v>2</v>
      </c>
      <c r="C29" s="2">
        <v>82</v>
      </c>
      <c r="D29" s="2" t="s">
        <v>27</v>
      </c>
      <c r="E29" s="9">
        <v>20.180215</v>
      </c>
      <c r="F29" s="9">
        <v>80.720860000000002</v>
      </c>
      <c r="G29" s="9">
        <v>0</v>
      </c>
      <c r="H29" s="9">
        <v>0</v>
      </c>
      <c r="I29" s="9">
        <v>114.465214</v>
      </c>
      <c r="J29" s="9">
        <v>254.24145300000001</v>
      </c>
      <c r="K29" s="9">
        <v>142.16424499999999</v>
      </c>
      <c r="L29" s="9">
        <v>326.88528400000001</v>
      </c>
      <c r="M29" s="9">
        <v>0</v>
      </c>
      <c r="N29" s="9">
        <v>0</v>
      </c>
      <c r="O29" s="9">
        <v>1202.3388150000001</v>
      </c>
      <c r="P29" s="9">
        <v>2410.106092</v>
      </c>
      <c r="Q29" s="9">
        <v>15.541435999999999</v>
      </c>
      <c r="R29" s="9">
        <v>30.219871999999999</v>
      </c>
      <c r="S2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1494.6899250000001</v>
      </c>
      <c r="T2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3071.9536889999999</v>
      </c>
    </row>
    <row r="30" spans="1:20" x14ac:dyDescent="0.35">
      <c r="A30" s="2">
        <v>4</v>
      </c>
      <c r="B30" s="2">
        <v>1</v>
      </c>
      <c r="C30" s="2">
        <v>33</v>
      </c>
      <c r="D30" s="2" t="s">
        <v>30</v>
      </c>
      <c r="E30" s="9">
        <v>0</v>
      </c>
      <c r="F30" s="9">
        <v>0</v>
      </c>
      <c r="G30" s="9">
        <v>0</v>
      </c>
      <c r="H30" s="9">
        <v>0</v>
      </c>
      <c r="I30" s="9">
        <v>82.964934999999997</v>
      </c>
      <c r="J30" s="9">
        <v>228.57191800000001</v>
      </c>
      <c r="K30" s="9">
        <v>154.40990600000001</v>
      </c>
      <c r="L30" s="9">
        <v>317.41388899999998</v>
      </c>
      <c r="M30" s="9">
        <v>0</v>
      </c>
      <c r="N30" s="9">
        <v>0</v>
      </c>
      <c r="O30" s="9">
        <v>479.980009</v>
      </c>
      <c r="P30" s="9">
        <v>969.73771899999997</v>
      </c>
      <c r="Q30" s="9">
        <v>9.4261479999999995</v>
      </c>
      <c r="R30" s="9">
        <v>18.852295999999999</v>
      </c>
      <c r="S3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726.78099799999995</v>
      </c>
      <c r="T3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1515.723526</v>
      </c>
    </row>
    <row r="31" spans="1:20" x14ac:dyDescent="0.35">
      <c r="A31" s="2">
        <v>4</v>
      </c>
      <c r="B31" s="2">
        <v>1</v>
      </c>
      <c r="C31" s="2">
        <v>42</v>
      </c>
      <c r="D31" s="2" t="s">
        <v>31</v>
      </c>
      <c r="E31" s="9">
        <v>22.998563999999998</v>
      </c>
      <c r="F31" s="9">
        <v>91.994255999999993</v>
      </c>
      <c r="G31" s="9">
        <v>0</v>
      </c>
      <c r="H31" s="9">
        <v>0</v>
      </c>
      <c r="I31" s="9">
        <v>57.259829000000003</v>
      </c>
      <c r="J31" s="9">
        <v>123.922296</v>
      </c>
      <c r="K31" s="9">
        <v>168.11415500000001</v>
      </c>
      <c r="L31" s="9">
        <v>344.32642199999998</v>
      </c>
      <c r="M31" s="9">
        <v>0</v>
      </c>
      <c r="N31" s="9">
        <v>0</v>
      </c>
      <c r="O31" s="9">
        <v>633.44469200000003</v>
      </c>
      <c r="P31" s="9">
        <v>1271.6008119999999</v>
      </c>
      <c r="Q31" s="9">
        <v>46.493160000000003</v>
      </c>
      <c r="R31" s="9">
        <v>92.986320000000006</v>
      </c>
      <c r="S3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928.31040000000007</v>
      </c>
      <c r="T3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1831.8437859999999</v>
      </c>
    </row>
    <row r="32" spans="1:20" x14ac:dyDescent="0.35">
      <c r="A32" s="2">
        <v>4</v>
      </c>
      <c r="B32" s="2">
        <v>3</v>
      </c>
      <c r="C32" s="2">
        <v>51</v>
      </c>
      <c r="D32" s="2" t="s">
        <v>34</v>
      </c>
      <c r="E32" s="9">
        <v>68.830609999999993</v>
      </c>
      <c r="F32" s="9">
        <v>276.80741799999998</v>
      </c>
      <c r="G32" s="9">
        <v>0</v>
      </c>
      <c r="H32" s="9">
        <v>0</v>
      </c>
      <c r="I32" s="9">
        <v>94.652766</v>
      </c>
      <c r="J32" s="9">
        <v>284.563175</v>
      </c>
      <c r="K32" s="9">
        <v>166.443307</v>
      </c>
      <c r="L32" s="9">
        <v>360.00433299999997</v>
      </c>
      <c r="M32" s="9">
        <v>0</v>
      </c>
      <c r="N32" s="9">
        <v>0</v>
      </c>
      <c r="O32" s="9">
        <v>1561.958378</v>
      </c>
      <c r="P32" s="9">
        <v>3130.8227919999999</v>
      </c>
      <c r="Q32" s="9">
        <v>17.401709</v>
      </c>
      <c r="R32" s="9">
        <v>34.302154000000002</v>
      </c>
      <c r="S3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1909.2867699999999</v>
      </c>
      <c r="T3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4052.1977179999999</v>
      </c>
    </row>
    <row r="33" spans="1:20" x14ac:dyDescent="0.35">
      <c r="A33" s="2">
        <v>4</v>
      </c>
      <c r="B33" s="2">
        <v>2</v>
      </c>
      <c r="C33" s="2">
        <v>64</v>
      </c>
      <c r="D33" s="2" t="s">
        <v>32</v>
      </c>
      <c r="E33" s="9">
        <v>26.225756000000001</v>
      </c>
      <c r="F33" s="9">
        <v>104.903024</v>
      </c>
      <c r="G33" s="9">
        <v>0</v>
      </c>
      <c r="H33" s="9">
        <v>0</v>
      </c>
      <c r="I33" s="9">
        <v>98.684152999999995</v>
      </c>
      <c r="J33" s="9">
        <v>325.95884000000001</v>
      </c>
      <c r="K33" s="9">
        <v>131.38673700000001</v>
      </c>
      <c r="L33" s="9">
        <v>283.43336199999999</v>
      </c>
      <c r="M33" s="9">
        <v>0</v>
      </c>
      <c r="N33" s="9">
        <v>0</v>
      </c>
      <c r="O33" s="9">
        <v>818.11446799999999</v>
      </c>
      <c r="P33" s="9">
        <v>1677.8335830000001</v>
      </c>
      <c r="Q33" s="9">
        <v>20.124420000000001</v>
      </c>
      <c r="R33" s="9">
        <v>40.248840000000001</v>
      </c>
      <c r="S3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1094.5355340000001</v>
      </c>
      <c r="T3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2392.1288089999998</v>
      </c>
    </row>
    <row r="34" spans="1:20" x14ac:dyDescent="0.35">
      <c r="A34" s="2">
        <v>4</v>
      </c>
      <c r="B34" s="2">
        <v>3</v>
      </c>
      <c r="C34" s="2">
        <v>96</v>
      </c>
      <c r="D34" s="2" t="s">
        <v>35</v>
      </c>
      <c r="E34" s="9">
        <v>32.247028</v>
      </c>
      <c r="F34" s="9">
        <v>128.988112</v>
      </c>
      <c r="G34" s="9">
        <v>0</v>
      </c>
      <c r="H34" s="9">
        <v>0</v>
      </c>
      <c r="I34" s="9">
        <v>95.064089999999993</v>
      </c>
      <c r="J34" s="9">
        <v>287.381551</v>
      </c>
      <c r="K34" s="9">
        <v>93.105176</v>
      </c>
      <c r="L34" s="9">
        <v>196.00046499999999</v>
      </c>
      <c r="M34" s="9">
        <v>0</v>
      </c>
      <c r="N34" s="9">
        <v>0</v>
      </c>
      <c r="O34" s="9">
        <v>906.12500199999999</v>
      </c>
      <c r="P34" s="9">
        <v>1826.4624710000001</v>
      </c>
      <c r="Q34" s="9">
        <v>14.967441000000001</v>
      </c>
      <c r="R34" s="9">
        <v>29.934882000000002</v>
      </c>
      <c r="S3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1141.5087369999999</v>
      </c>
      <c r="T3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2438.8325990000003</v>
      </c>
    </row>
    <row r="35" spans="1:20" x14ac:dyDescent="0.35">
      <c r="A35" s="2">
        <v>4</v>
      </c>
      <c r="B35" s="2">
        <v>2</v>
      </c>
      <c r="C35" s="2">
        <v>98</v>
      </c>
      <c r="D35" s="2" t="s">
        <v>33</v>
      </c>
      <c r="E35" s="9">
        <v>43.683795000000003</v>
      </c>
      <c r="F35" s="9">
        <v>176.978814</v>
      </c>
      <c r="G35" s="9">
        <v>0</v>
      </c>
      <c r="H35" s="9">
        <v>0</v>
      </c>
      <c r="I35" s="9">
        <v>59.781582</v>
      </c>
      <c r="J35" s="9">
        <v>201.107506</v>
      </c>
      <c r="K35" s="9">
        <v>74.237752999999998</v>
      </c>
      <c r="L35" s="9">
        <v>187.275149</v>
      </c>
      <c r="M35" s="9">
        <v>0</v>
      </c>
      <c r="N35" s="9">
        <v>0</v>
      </c>
      <c r="O35" s="9">
        <v>560.808537</v>
      </c>
      <c r="P35" s="9">
        <v>1153.044026</v>
      </c>
      <c r="Q35" s="9">
        <v>17.673359999999999</v>
      </c>
      <c r="R35" s="9">
        <v>35.026721000000002</v>
      </c>
      <c r="S3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756.18502699999999</v>
      </c>
      <c r="T3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1718.405495</v>
      </c>
    </row>
    <row r="36" spans="1:20" x14ac:dyDescent="0.35">
      <c r="A36" s="2">
        <v>5</v>
      </c>
      <c r="B36" s="2">
        <v>2</v>
      </c>
      <c r="C36" s="2">
        <v>32</v>
      </c>
      <c r="D36" s="2" t="s">
        <v>37</v>
      </c>
      <c r="E36" s="9">
        <v>35.960026999999997</v>
      </c>
      <c r="F36" s="9">
        <v>211.043868</v>
      </c>
      <c r="G36" s="9">
        <v>0</v>
      </c>
      <c r="H36" s="9">
        <v>0</v>
      </c>
      <c r="I36" s="9">
        <v>47.882469999999998</v>
      </c>
      <c r="J36" s="9">
        <v>173.64601300000001</v>
      </c>
      <c r="K36" s="9">
        <v>65.730975999999998</v>
      </c>
      <c r="L36" s="9">
        <v>211.49154899999999</v>
      </c>
      <c r="M36" s="9">
        <v>0</v>
      </c>
      <c r="N36" s="9">
        <v>0</v>
      </c>
      <c r="O36" s="9">
        <v>574.62208099999998</v>
      </c>
      <c r="P36" s="9">
        <v>1221.380009</v>
      </c>
      <c r="Q36" s="9">
        <v>26.126569</v>
      </c>
      <c r="R36" s="9">
        <v>51.922727999999999</v>
      </c>
      <c r="S3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750.32212299999992</v>
      </c>
      <c r="T3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1817.5614390000001</v>
      </c>
    </row>
    <row r="37" spans="1:20" x14ac:dyDescent="0.35">
      <c r="A37" s="2">
        <v>5</v>
      </c>
      <c r="B37" s="2">
        <v>3</v>
      </c>
      <c r="C37" s="2">
        <v>35</v>
      </c>
      <c r="D37" s="2" t="s">
        <v>40</v>
      </c>
      <c r="E37" s="9">
        <v>0</v>
      </c>
      <c r="F37" s="9">
        <v>0</v>
      </c>
      <c r="G37" s="9">
        <v>0</v>
      </c>
      <c r="H37" s="9">
        <v>0</v>
      </c>
      <c r="I37" s="9">
        <v>43.776026000000002</v>
      </c>
      <c r="J37" s="9">
        <v>133.03715600000001</v>
      </c>
      <c r="K37" s="9">
        <v>106.229124</v>
      </c>
      <c r="L37" s="9">
        <v>212.821325</v>
      </c>
      <c r="M37" s="9">
        <v>0</v>
      </c>
      <c r="N37" s="9">
        <v>0</v>
      </c>
      <c r="O37" s="9">
        <v>703.12940700000001</v>
      </c>
      <c r="P37" s="9">
        <v>1407.6089890000001</v>
      </c>
      <c r="Q37" s="9">
        <v>25.555579999999999</v>
      </c>
      <c r="R37" s="9">
        <v>50.866875</v>
      </c>
      <c r="S3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878.69013700000005</v>
      </c>
      <c r="T3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1753.46747</v>
      </c>
    </row>
    <row r="38" spans="1:20" x14ac:dyDescent="0.35">
      <c r="A38" s="2">
        <v>5</v>
      </c>
      <c r="B38" s="2">
        <v>2</v>
      </c>
      <c r="C38" s="2">
        <v>39</v>
      </c>
      <c r="D38" s="2" t="s">
        <v>38</v>
      </c>
      <c r="E38" s="9">
        <v>23.590312999999998</v>
      </c>
      <c r="F38" s="9">
        <v>94.361251999999993</v>
      </c>
      <c r="G38" s="9">
        <v>0</v>
      </c>
      <c r="H38" s="9">
        <v>0</v>
      </c>
      <c r="I38" s="9">
        <v>58.892555999999999</v>
      </c>
      <c r="J38" s="9">
        <v>120.024698</v>
      </c>
      <c r="K38" s="9">
        <v>56.298910999999997</v>
      </c>
      <c r="L38" s="9">
        <v>114.33251</v>
      </c>
      <c r="M38" s="9">
        <v>0</v>
      </c>
      <c r="N38" s="9">
        <v>0</v>
      </c>
      <c r="O38" s="9">
        <v>682.11807599999997</v>
      </c>
      <c r="P38" s="9">
        <v>1364.568884</v>
      </c>
      <c r="Q38" s="9">
        <v>60.187519000000002</v>
      </c>
      <c r="R38" s="9">
        <v>116.55712800000001</v>
      </c>
      <c r="S3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881.08737499999995</v>
      </c>
      <c r="T3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1693.2873440000001</v>
      </c>
    </row>
    <row r="39" spans="1:20" x14ac:dyDescent="0.35">
      <c r="A39" s="2">
        <v>5</v>
      </c>
      <c r="B39" s="2">
        <v>2</v>
      </c>
      <c r="C39" s="2">
        <v>73</v>
      </c>
      <c r="D39" s="2" t="s">
        <v>39</v>
      </c>
      <c r="E39" s="9">
        <v>0</v>
      </c>
      <c r="F39" s="9">
        <v>0</v>
      </c>
      <c r="G39" s="9">
        <v>0</v>
      </c>
      <c r="H39" s="9">
        <v>0</v>
      </c>
      <c r="I39" s="9">
        <v>44.728388000000002</v>
      </c>
      <c r="J39" s="9">
        <v>123.111946</v>
      </c>
      <c r="K39" s="9">
        <v>49.298166000000002</v>
      </c>
      <c r="L39" s="9">
        <v>100.68545899999999</v>
      </c>
      <c r="M39" s="9">
        <v>0</v>
      </c>
      <c r="N39" s="9">
        <v>0</v>
      </c>
      <c r="O39" s="9">
        <v>530.61790800000006</v>
      </c>
      <c r="P39" s="9">
        <v>1062.0478780000001</v>
      </c>
      <c r="Q39" s="9">
        <v>44.046658999999998</v>
      </c>
      <c r="R39" s="9">
        <v>86.509422999999998</v>
      </c>
      <c r="S3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668.69112100000007</v>
      </c>
      <c r="T3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1285.8452830000001</v>
      </c>
    </row>
    <row r="40" spans="1:20" x14ac:dyDescent="0.35">
      <c r="A40" s="2">
        <v>5</v>
      </c>
      <c r="B40" s="2">
        <v>3</v>
      </c>
      <c r="C40" s="2">
        <v>91</v>
      </c>
      <c r="D40" s="2" t="s">
        <v>41</v>
      </c>
      <c r="E40" s="9">
        <v>14.615097</v>
      </c>
      <c r="F40" s="9">
        <v>58.460388000000002</v>
      </c>
      <c r="G40" s="9">
        <v>0</v>
      </c>
      <c r="H40" s="9">
        <v>0</v>
      </c>
      <c r="I40" s="9">
        <v>42.080215000000003</v>
      </c>
      <c r="J40" s="9">
        <v>122.407792</v>
      </c>
      <c r="K40" s="9">
        <v>25.006222999999999</v>
      </c>
      <c r="L40" s="9">
        <v>54.503143999999999</v>
      </c>
      <c r="M40" s="9">
        <v>0</v>
      </c>
      <c r="N40" s="9">
        <v>0</v>
      </c>
      <c r="O40" s="9">
        <v>373.29693700000001</v>
      </c>
      <c r="P40" s="9">
        <v>759.62643600000001</v>
      </c>
      <c r="Q40" s="9">
        <v>14.718807</v>
      </c>
      <c r="R40" s="9">
        <v>29.437614</v>
      </c>
      <c r="S4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469.71727900000002</v>
      </c>
      <c r="T4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994.99775999999997</v>
      </c>
    </row>
    <row r="41" spans="1:20" x14ac:dyDescent="0.35">
      <c r="A41" s="2">
        <v>5</v>
      </c>
      <c r="B41" s="2">
        <v>1</v>
      </c>
      <c r="C41" s="2">
        <v>92</v>
      </c>
      <c r="D41" s="2" t="s">
        <v>36</v>
      </c>
      <c r="E41" s="9">
        <v>81.237674999999996</v>
      </c>
      <c r="F41" s="9">
        <v>526.885896</v>
      </c>
      <c r="G41" s="9">
        <v>0</v>
      </c>
      <c r="H41" s="9">
        <v>0</v>
      </c>
      <c r="I41" s="9">
        <v>142.660787</v>
      </c>
      <c r="J41" s="9">
        <v>613.381215</v>
      </c>
      <c r="K41" s="9">
        <v>156.86386999999999</v>
      </c>
      <c r="L41" s="9">
        <v>529.84187499999996</v>
      </c>
      <c r="M41" s="9">
        <v>0</v>
      </c>
      <c r="N41" s="9">
        <v>0</v>
      </c>
      <c r="O41" s="9">
        <v>2053.8026770000001</v>
      </c>
      <c r="P41" s="9">
        <v>4596.4183089999997</v>
      </c>
      <c r="Q41" s="9">
        <v>46.604995000000002</v>
      </c>
      <c r="R41" s="9">
        <v>92.892392999999998</v>
      </c>
      <c r="S4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2481.1700040000001</v>
      </c>
      <c r="T4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6266.5272949999999</v>
      </c>
    </row>
    <row r="42" spans="1:20" x14ac:dyDescent="0.35">
      <c r="A42" s="2">
        <v>5</v>
      </c>
      <c r="B42" s="2">
        <v>3</v>
      </c>
      <c r="C42" s="2">
        <v>93</v>
      </c>
      <c r="D42" s="2" t="s">
        <v>42</v>
      </c>
      <c r="E42" s="9">
        <v>10.474812999999999</v>
      </c>
      <c r="F42" s="9">
        <v>41.899251999999997</v>
      </c>
      <c r="G42" s="9">
        <v>0</v>
      </c>
      <c r="H42" s="9">
        <v>0</v>
      </c>
      <c r="I42" s="9">
        <v>49.858125999999999</v>
      </c>
      <c r="J42" s="9">
        <v>101.16848299999999</v>
      </c>
      <c r="K42" s="9">
        <v>39.142372000000002</v>
      </c>
      <c r="L42" s="9">
        <v>78.284744000000003</v>
      </c>
      <c r="M42" s="9">
        <v>0</v>
      </c>
      <c r="N42" s="9">
        <v>0</v>
      </c>
      <c r="O42" s="9">
        <v>496.91640899999999</v>
      </c>
      <c r="P42" s="9">
        <v>993.83281799999997</v>
      </c>
      <c r="Q42" s="9">
        <v>53.51511</v>
      </c>
      <c r="R42" s="9">
        <v>103.98822</v>
      </c>
      <c r="S4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649.90683000000001</v>
      </c>
      <c r="T4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1215.185297</v>
      </c>
    </row>
    <row r="43" spans="1:20" x14ac:dyDescent="0.35">
      <c r="A43" s="2">
        <v>6</v>
      </c>
      <c r="B43" s="2">
        <v>3</v>
      </c>
      <c r="C43" s="2">
        <v>9</v>
      </c>
      <c r="D43" s="2" t="s">
        <v>46</v>
      </c>
      <c r="E43" s="9">
        <v>0</v>
      </c>
      <c r="F43" s="9">
        <v>0</v>
      </c>
      <c r="G43" s="9">
        <v>0</v>
      </c>
      <c r="H43" s="9">
        <v>0</v>
      </c>
      <c r="I43" s="9">
        <v>30.773071000000002</v>
      </c>
      <c r="J43" s="9">
        <v>67.468575000000001</v>
      </c>
      <c r="K43" s="9">
        <v>255.65540300000001</v>
      </c>
      <c r="L43" s="9">
        <v>565.68620599999997</v>
      </c>
      <c r="M43" s="9">
        <v>0</v>
      </c>
      <c r="N43" s="9">
        <v>0</v>
      </c>
      <c r="O43" s="9">
        <v>543.42442600000004</v>
      </c>
      <c r="P43" s="9">
        <v>1086.8488520000001</v>
      </c>
      <c r="Q43" s="9">
        <v>44.857588999999997</v>
      </c>
      <c r="R43" s="9">
        <v>88.455178000000004</v>
      </c>
      <c r="S4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874.71048900000005</v>
      </c>
      <c r="T4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1720.003633</v>
      </c>
    </row>
    <row r="44" spans="1:20" x14ac:dyDescent="0.35">
      <c r="A44" s="2">
        <v>6</v>
      </c>
      <c r="B44" s="2">
        <v>3</v>
      </c>
      <c r="C44" s="2">
        <v>24</v>
      </c>
      <c r="D44" s="2" t="s">
        <v>47</v>
      </c>
      <c r="E44" s="9">
        <v>0</v>
      </c>
      <c r="F44" s="9">
        <v>0</v>
      </c>
      <c r="G44" s="9">
        <v>0</v>
      </c>
      <c r="H44" s="9">
        <v>0</v>
      </c>
      <c r="I44" s="9">
        <v>113.494478</v>
      </c>
      <c r="J44" s="9">
        <v>332.04754700000001</v>
      </c>
      <c r="K44" s="9">
        <v>155.58722599999999</v>
      </c>
      <c r="L44" s="9">
        <v>314.55273199999999</v>
      </c>
      <c r="M44" s="9">
        <v>0</v>
      </c>
      <c r="N44" s="9">
        <v>0</v>
      </c>
      <c r="O44" s="9">
        <v>902.731088</v>
      </c>
      <c r="P44" s="9">
        <v>1806.050452</v>
      </c>
      <c r="Q44" s="9">
        <v>70.787600999999995</v>
      </c>
      <c r="R44" s="9">
        <v>138.16584499999999</v>
      </c>
      <c r="S4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1242.6003929999999</v>
      </c>
      <c r="T4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2452.6507309999997</v>
      </c>
    </row>
    <row r="45" spans="1:20" x14ac:dyDescent="0.35">
      <c r="A45" s="2">
        <v>6</v>
      </c>
      <c r="B45" s="2">
        <v>2</v>
      </c>
      <c r="C45" s="2">
        <v>26</v>
      </c>
      <c r="D45" s="2" t="s">
        <v>44</v>
      </c>
      <c r="E45" s="9">
        <v>52.821894999999998</v>
      </c>
      <c r="F45" s="9">
        <v>214.71928600000001</v>
      </c>
      <c r="G45" s="9">
        <v>15.128034</v>
      </c>
      <c r="H45" s="9">
        <v>60.512135999999998</v>
      </c>
      <c r="I45" s="9">
        <v>61.175024000000001</v>
      </c>
      <c r="J45" s="9">
        <v>203.313357</v>
      </c>
      <c r="K45" s="9">
        <v>118.456239</v>
      </c>
      <c r="L45" s="9">
        <v>388.77597400000002</v>
      </c>
      <c r="M45" s="9">
        <v>0</v>
      </c>
      <c r="N45" s="9">
        <v>0</v>
      </c>
      <c r="O45" s="9">
        <v>959.00608699999998</v>
      </c>
      <c r="P45" s="9">
        <v>2072.668913</v>
      </c>
      <c r="Q45" s="9">
        <v>19.546061000000002</v>
      </c>
      <c r="R45" s="9">
        <v>38.222996000000002</v>
      </c>
      <c r="S4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1226.1333399999999</v>
      </c>
      <c r="T4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2939.9896659999999</v>
      </c>
    </row>
    <row r="46" spans="1:20" x14ac:dyDescent="0.35">
      <c r="A46" s="2">
        <v>6</v>
      </c>
      <c r="B46" s="2">
        <v>2</v>
      </c>
      <c r="C46" s="2">
        <v>43</v>
      </c>
      <c r="D46" s="2" t="s">
        <v>45</v>
      </c>
      <c r="E46" s="9">
        <v>8.8689330000000002</v>
      </c>
      <c r="F46" s="9">
        <v>35.475732000000001</v>
      </c>
      <c r="G46" s="9">
        <v>0</v>
      </c>
      <c r="H46" s="9">
        <v>0</v>
      </c>
      <c r="I46" s="9">
        <v>62.618462000000001</v>
      </c>
      <c r="J46" s="9">
        <v>162.54638199999999</v>
      </c>
      <c r="K46" s="9">
        <v>111.75182</v>
      </c>
      <c r="L46" s="9">
        <v>255.34895900000001</v>
      </c>
      <c r="M46" s="9">
        <v>0</v>
      </c>
      <c r="N46" s="9">
        <v>0</v>
      </c>
      <c r="O46" s="9">
        <v>988.31785000000002</v>
      </c>
      <c r="P46" s="9">
        <v>1994.0926239999999</v>
      </c>
      <c r="Q46" s="9">
        <v>23.219280999999999</v>
      </c>
      <c r="R46" s="9">
        <v>46.272776</v>
      </c>
      <c r="S4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1194.7763459999999</v>
      </c>
      <c r="T4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2447.4636970000001</v>
      </c>
    </row>
    <row r="47" spans="1:20" x14ac:dyDescent="0.35">
      <c r="A47" s="2">
        <v>6</v>
      </c>
      <c r="B47" s="2">
        <v>1</v>
      </c>
      <c r="C47" s="2">
        <v>78</v>
      </c>
      <c r="D47" s="2" t="s">
        <v>43</v>
      </c>
      <c r="E47" s="9">
        <v>57.865690000000001</v>
      </c>
      <c r="F47" s="9">
        <v>231.46276</v>
      </c>
      <c r="G47" s="9">
        <v>0</v>
      </c>
      <c r="H47" s="9">
        <v>0</v>
      </c>
      <c r="I47" s="9">
        <v>75.931989999999999</v>
      </c>
      <c r="J47" s="9">
        <v>183.473094</v>
      </c>
      <c r="K47" s="9">
        <v>219.06380799999999</v>
      </c>
      <c r="L47" s="9">
        <v>458.98599400000001</v>
      </c>
      <c r="M47" s="9">
        <v>0</v>
      </c>
      <c r="N47" s="9">
        <v>0</v>
      </c>
      <c r="O47" s="9">
        <v>1378.081195</v>
      </c>
      <c r="P47" s="9">
        <v>2765.2508739999998</v>
      </c>
      <c r="Q47" s="9">
        <v>53.682828999999998</v>
      </c>
      <c r="R47" s="9">
        <v>106.87665800000001</v>
      </c>
      <c r="S4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1784.6255120000001</v>
      </c>
      <c r="T4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3639.1727219999998</v>
      </c>
    </row>
    <row r="48" spans="1:20" x14ac:dyDescent="0.35">
      <c r="A48" s="2">
        <v>7</v>
      </c>
      <c r="B48" s="2">
        <v>1</v>
      </c>
      <c r="C48" s="2">
        <v>1</v>
      </c>
      <c r="D48" s="2" t="s">
        <v>48</v>
      </c>
      <c r="E48" s="9">
        <v>16.012865999999999</v>
      </c>
      <c r="F48" s="9">
        <v>128.10292799999999</v>
      </c>
      <c r="G48" s="9">
        <v>0</v>
      </c>
      <c r="H48" s="9">
        <v>0</v>
      </c>
      <c r="I48" s="9">
        <v>17.969390000000001</v>
      </c>
      <c r="J48" s="9">
        <v>58.690724000000003</v>
      </c>
      <c r="K48" s="9">
        <v>123.42340900000001</v>
      </c>
      <c r="L48" s="9">
        <v>285.70876299999998</v>
      </c>
      <c r="M48" s="9">
        <v>0</v>
      </c>
      <c r="N48" s="9">
        <v>0</v>
      </c>
      <c r="O48" s="9">
        <v>802.22107500000004</v>
      </c>
      <c r="P48" s="9">
        <v>1633.569968</v>
      </c>
      <c r="Q48" s="9">
        <v>12.52135</v>
      </c>
      <c r="R48" s="9">
        <v>23.7347</v>
      </c>
      <c r="S4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972.14809000000002</v>
      </c>
      <c r="T4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2106.0723830000002</v>
      </c>
    </row>
    <row r="49" spans="1:20" x14ac:dyDescent="0.35">
      <c r="A49" s="2">
        <v>7</v>
      </c>
      <c r="B49" s="2">
        <v>3</v>
      </c>
      <c r="C49" s="2">
        <v>17</v>
      </c>
      <c r="D49" s="2" t="s">
        <v>51</v>
      </c>
      <c r="E49" s="9">
        <v>0</v>
      </c>
      <c r="F49" s="9">
        <v>0</v>
      </c>
      <c r="G49" s="9">
        <v>0</v>
      </c>
      <c r="H49" s="9">
        <v>0</v>
      </c>
      <c r="I49" s="9">
        <v>31.531801999999999</v>
      </c>
      <c r="J49" s="9">
        <v>75.030776000000003</v>
      </c>
      <c r="K49" s="9">
        <v>90.417659</v>
      </c>
      <c r="L49" s="9">
        <v>180.835318</v>
      </c>
      <c r="M49" s="9">
        <v>0</v>
      </c>
      <c r="N49" s="9">
        <v>0</v>
      </c>
      <c r="O49" s="9">
        <v>461.66686499999997</v>
      </c>
      <c r="P49" s="9">
        <v>923.56241999999997</v>
      </c>
      <c r="Q49" s="9">
        <v>40.161279999999998</v>
      </c>
      <c r="R49" s="9">
        <v>80.096626999999998</v>
      </c>
      <c r="S4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623.77760599999999</v>
      </c>
      <c r="T4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1179.428514</v>
      </c>
    </row>
    <row r="50" spans="1:20" x14ac:dyDescent="0.35">
      <c r="A50" s="2">
        <v>7</v>
      </c>
      <c r="B50" s="2">
        <v>2</v>
      </c>
      <c r="C50" s="2">
        <v>41</v>
      </c>
      <c r="D50" s="2" t="s">
        <v>50</v>
      </c>
      <c r="E50" s="9">
        <v>112.000524</v>
      </c>
      <c r="F50" s="9">
        <v>661.57137</v>
      </c>
      <c r="G50" s="9">
        <v>0</v>
      </c>
      <c r="H50" s="9">
        <v>0</v>
      </c>
      <c r="I50" s="9">
        <v>98.839301000000006</v>
      </c>
      <c r="J50" s="9">
        <v>428.54656599999998</v>
      </c>
      <c r="K50" s="9">
        <v>98.853475000000003</v>
      </c>
      <c r="L50" s="9">
        <v>237.56366199999999</v>
      </c>
      <c r="M50" s="9">
        <v>0</v>
      </c>
      <c r="N50" s="9">
        <v>0</v>
      </c>
      <c r="O50" s="9">
        <v>1556.8545409999999</v>
      </c>
      <c r="P50" s="9">
        <v>3361.0397360000002</v>
      </c>
      <c r="Q50" s="9">
        <v>43.452320999999998</v>
      </c>
      <c r="R50" s="9">
        <v>86.591252999999995</v>
      </c>
      <c r="S5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1910.000162</v>
      </c>
      <c r="T5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4688.7213339999998</v>
      </c>
    </row>
    <row r="51" spans="1:20" x14ac:dyDescent="0.35">
      <c r="A51" s="2">
        <v>7</v>
      </c>
      <c r="B51" s="2">
        <v>1</v>
      </c>
      <c r="C51" s="2">
        <v>68</v>
      </c>
      <c r="D51" s="2" t="s">
        <v>49</v>
      </c>
      <c r="E51" s="9">
        <v>27.826809999999998</v>
      </c>
      <c r="F51" s="9">
        <v>143.82077200000001</v>
      </c>
      <c r="G51" s="9">
        <v>0</v>
      </c>
      <c r="H51" s="9">
        <v>0</v>
      </c>
      <c r="I51" s="9">
        <v>30.264005000000001</v>
      </c>
      <c r="J51" s="9">
        <v>77.442293000000006</v>
      </c>
      <c r="K51" s="9">
        <v>68.396942999999993</v>
      </c>
      <c r="L51" s="9">
        <v>158.31392700000001</v>
      </c>
      <c r="M51" s="9">
        <v>0</v>
      </c>
      <c r="N51" s="9">
        <v>0</v>
      </c>
      <c r="O51" s="9">
        <v>710.153052</v>
      </c>
      <c r="P51" s="9">
        <v>1440.112891</v>
      </c>
      <c r="Q51" s="9">
        <v>23.359846000000001</v>
      </c>
      <c r="R51" s="9">
        <v>45.855775999999999</v>
      </c>
      <c r="S5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860.00065599999994</v>
      </c>
      <c r="T5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1819.689883</v>
      </c>
    </row>
    <row r="52" spans="1:20" x14ac:dyDescent="0.35">
      <c r="A52" s="2">
        <v>7</v>
      </c>
      <c r="B52" s="2">
        <v>3</v>
      </c>
      <c r="C52" s="2">
        <v>79</v>
      </c>
      <c r="D52" s="2" t="s">
        <v>52</v>
      </c>
      <c r="E52" s="9">
        <v>2.366841</v>
      </c>
      <c r="F52" s="9">
        <v>9.4673639999999999</v>
      </c>
      <c r="G52" s="9">
        <v>0</v>
      </c>
      <c r="H52" s="9">
        <v>0</v>
      </c>
      <c r="I52" s="9">
        <v>113.18580300000001</v>
      </c>
      <c r="J52" s="9">
        <v>327.81468100000001</v>
      </c>
      <c r="K52" s="9">
        <v>104.48583499999999</v>
      </c>
      <c r="L52" s="9">
        <v>232.35682800000001</v>
      </c>
      <c r="M52" s="9">
        <v>0</v>
      </c>
      <c r="N52" s="9">
        <v>0</v>
      </c>
      <c r="O52" s="9">
        <v>914.29707299999995</v>
      </c>
      <c r="P52" s="9">
        <v>1838.3699180000001</v>
      </c>
      <c r="Q52" s="9">
        <v>85.990195</v>
      </c>
      <c r="R52" s="9">
        <v>171.67039</v>
      </c>
      <c r="S5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1220.3257470000001</v>
      </c>
      <c r="T5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2408.0087910000002</v>
      </c>
    </row>
    <row r="53" spans="1:20" x14ac:dyDescent="0.35">
      <c r="A53" s="2">
        <v>8</v>
      </c>
      <c r="B53" s="2">
        <v>1</v>
      </c>
      <c r="C53" s="2">
        <v>19</v>
      </c>
      <c r="D53" s="2" t="s">
        <v>53</v>
      </c>
      <c r="E53" s="9">
        <v>0</v>
      </c>
      <c r="F53" s="9">
        <v>0</v>
      </c>
      <c r="G53" s="9">
        <v>0</v>
      </c>
      <c r="H53" s="9">
        <v>0</v>
      </c>
      <c r="I53" s="9">
        <v>97.368863000000005</v>
      </c>
      <c r="J53" s="9">
        <v>351.23746599999998</v>
      </c>
      <c r="K53" s="9">
        <v>63.135323999999997</v>
      </c>
      <c r="L53" s="9">
        <v>126.27064799999999</v>
      </c>
      <c r="M53" s="9">
        <v>0</v>
      </c>
      <c r="N53" s="9">
        <v>0</v>
      </c>
      <c r="O53" s="9">
        <v>911.73499300000003</v>
      </c>
      <c r="P53" s="9">
        <v>1828.5942030000001</v>
      </c>
      <c r="Q53" s="9">
        <v>59.516075000000001</v>
      </c>
      <c r="R53" s="9">
        <v>118.8322</v>
      </c>
      <c r="S5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1131.755255</v>
      </c>
      <c r="T5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2306.1023169999999</v>
      </c>
    </row>
    <row r="54" spans="1:20" x14ac:dyDescent="0.35">
      <c r="A54" s="2">
        <v>8</v>
      </c>
      <c r="B54" s="2">
        <v>2</v>
      </c>
      <c r="C54" s="2">
        <v>47</v>
      </c>
      <c r="D54" s="2" t="s">
        <v>55</v>
      </c>
      <c r="E54" s="9">
        <v>0</v>
      </c>
      <c r="F54" s="9">
        <v>0</v>
      </c>
      <c r="G54" s="9">
        <v>0</v>
      </c>
      <c r="H54" s="9">
        <v>0</v>
      </c>
      <c r="I54" s="9">
        <v>27.016651</v>
      </c>
      <c r="J54" s="9">
        <v>66.040068000000005</v>
      </c>
      <c r="K54" s="9">
        <v>33.229680999999999</v>
      </c>
      <c r="L54" s="9">
        <v>66.802682000000004</v>
      </c>
      <c r="M54" s="9">
        <v>0</v>
      </c>
      <c r="N54" s="9">
        <v>0</v>
      </c>
      <c r="O54" s="9">
        <v>451.21796999999998</v>
      </c>
      <c r="P54" s="9">
        <v>902.26318500000002</v>
      </c>
      <c r="Q54" s="9">
        <v>9.5075760000000002</v>
      </c>
      <c r="R54" s="9">
        <v>19.015152</v>
      </c>
      <c r="S5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520.97187799999995</v>
      </c>
      <c r="T5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1035.105935</v>
      </c>
    </row>
    <row r="55" spans="1:20" x14ac:dyDescent="0.35">
      <c r="A55" s="2">
        <v>8</v>
      </c>
      <c r="B55" s="2">
        <v>2</v>
      </c>
      <c r="C55" s="2">
        <v>53</v>
      </c>
      <c r="D55" s="2" t="s">
        <v>56</v>
      </c>
      <c r="E55" s="9">
        <v>0</v>
      </c>
      <c r="F55" s="9">
        <v>0</v>
      </c>
      <c r="G55" s="9">
        <v>0</v>
      </c>
      <c r="H55" s="9">
        <v>0</v>
      </c>
      <c r="I55" s="9">
        <v>60.925038999999998</v>
      </c>
      <c r="J55" s="9">
        <v>218.362855</v>
      </c>
      <c r="K55" s="9">
        <v>30.864802000000001</v>
      </c>
      <c r="L55" s="9">
        <v>75.263823000000002</v>
      </c>
      <c r="M55" s="9">
        <v>0</v>
      </c>
      <c r="N55" s="9">
        <v>0</v>
      </c>
      <c r="O55" s="9">
        <v>402.23537900000002</v>
      </c>
      <c r="P55" s="9">
        <v>807.95815700000003</v>
      </c>
      <c r="Q55" s="9">
        <v>10.777837</v>
      </c>
      <c r="R55" s="9">
        <v>21.505246</v>
      </c>
      <c r="S5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504.80305699999997</v>
      </c>
      <c r="T5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1101.5848350000001</v>
      </c>
    </row>
    <row r="56" spans="1:20" x14ac:dyDescent="0.35">
      <c r="A56" s="2">
        <v>8</v>
      </c>
      <c r="B56" s="2">
        <v>1</v>
      </c>
      <c r="C56" s="2">
        <v>62</v>
      </c>
      <c r="D56" s="2" t="s">
        <v>58</v>
      </c>
      <c r="E56" s="9">
        <v>24.489080999999999</v>
      </c>
      <c r="F56" s="9">
        <v>97.956323999999995</v>
      </c>
      <c r="G56" s="9">
        <v>0</v>
      </c>
      <c r="H56" s="9">
        <v>0</v>
      </c>
      <c r="I56" s="9">
        <v>24.671353</v>
      </c>
      <c r="J56" s="9">
        <v>49.859054</v>
      </c>
      <c r="K56" s="9">
        <v>104.317762</v>
      </c>
      <c r="L56" s="9">
        <v>234.251439</v>
      </c>
      <c r="M56" s="9">
        <v>0</v>
      </c>
      <c r="N56" s="9">
        <v>0</v>
      </c>
      <c r="O56" s="9">
        <v>484.72920699999997</v>
      </c>
      <c r="P56" s="9">
        <v>969.53255799999999</v>
      </c>
      <c r="Q56" s="9">
        <v>40.277881999999998</v>
      </c>
      <c r="R56" s="9">
        <v>80.555763999999996</v>
      </c>
      <c r="S5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678.48528499999998</v>
      </c>
      <c r="T5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1351.599375</v>
      </c>
    </row>
    <row r="57" spans="1:20" x14ac:dyDescent="0.35">
      <c r="A57" s="2">
        <v>8</v>
      </c>
      <c r="B57" s="2">
        <v>2</v>
      </c>
      <c r="C57" s="2">
        <v>63</v>
      </c>
      <c r="D57" s="2" t="s">
        <v>57</v>
      </c>
      <c r="E57" s="9">
        <v>0</v>
      </c>
      <c r="F57" s="9">
        <v>0</v>
      </c>
      <c r="G57" s="9">
        <v>0</v>
      </c>
      <c r="H57" s="9">
        <v>0</v>
      </c>
      <c r="I57" s="9">
        <v>59.023324000000002</v>
      </c>
      <c r="J57" s="9">
        <v>179.209137</v>
      </c>
      <c r="K57" s="9">
        <v>132.629223</v>
      </c>
      <c r="L57" s="9">
        <v>288.32347700000003</v>
      </c>
      <c r="M57" s="9">
        <v>0</v>
      </c>
      <c r="N57" s="9">
        <v>0</v>
      </c>
      <c r="O57" s="9">
        <v>838.04327899999998</v>
      </c>
      <c r="P57" s="9">
        <v>1683.0727179999999</v>
      </c>
      <c r="Q57" s="9">
        <v>50.707723999999999</v>
      </c>
      <c r="R57" s="9">
        <v>99.943340000000006</v>
      </c>
      <c r="S5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1080.40355</v>
      </c>
      <c r="T5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2150.6053320000001</v>
      </c>
    </row>
    <row r="58" spans="1:20" x14ac:dyDescent="0.35">
      <c r="A58" s="2">
        <v>8</v>
      </c>
      <c r="B58" s="2">
        <v>1</v>
      </c>
      <c r="C58" s="2">
        <v>76</v>
      </c>
      <c r="D58" s="2" t="s">
        <v>54</v>
      </c>
      <c r="E58" s="9">
        <v>46.817725000000003</v>
      </c>
      <c r="F58" s="9">
        <v>201.919366</v>
      </c>
      <c r="G58" s="9">
        <v>0</v>
      </c>
      <c r="H58" s="9">
        <v>0</v>
      </c>
      <c r="I58" s="9">
        <v>84.471652000000006</v>
      </c>
      <c r="J58" s="9">
        <v>263.08632799999998</v>
      </c>
      <c r="K58" s="9">
        <v>97.910927000000001</v>
      </c>
      <c r="L58" s="9">
        <v>210.09526500000001</v>
      </c>
      <c r="M58" s="9">
        <v>0</v>
      </c>
      <c r="N58" s="9">
        <v>0</v>
      </c>
      <c r="O58" s="9">
        <v>1436.249822</v>
      </c>
      <c r="P58" s="9">
        <v>2889.256163</v>
      </c>
      <c r="Q58" s="9">
        <v>66.609639000000001</v>
      </c>
      <c r="R58" s="9">
        <v>131.40648100000001</v>
      </c>
      <c r="S5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1732.059765</v>
      </c>
      <c r="T5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3564.3571219999999</v>
      </c>
    </row>
    <row r="59" spans="1:20" x14ac:dyDescent="0.35">
      <c r="A59" s="2">
        <v>8</v>
      </c>
      <c r="B59" s="2">
        <v>2</v>
      </c>
      <c r="C59" s="2">
        <v>77</v>
      </c>
      <c r="D59" s="2" t="s">
        <v>59</v>
      </c>
      <c r="E59" s="9">
        <v>13.001569</v>
      </c>
      <c r="F59" s="9">
        <v>52.006276</v>
      </c>
      <c r="G59" s="9">
        <v>0</v>
      </c>
      <c r="H59" s="9">
        <v>0</v>
      </c>
      <c r="I59" s="9">
        <v>80.573981000000003</v>
      </c>
      <c r="J59" s="9">
        <v>271.83836300000002</v>
      </c>
      <c r="K59" s="9">
        <v>46.233640000000001</v>
      </c>
      <c r="L59" s="9">
        <v>92.467280000000002</v>
      </c>
      <c r="M59" s="9">
        <v>0</v>
      </c>
      <c r="N59" s="9">
        <v>0</v>
      </c>
      <c r="O59" s="9">
        <v>612.04711699999996</v>
      </c>
      <c r="P59" s="9">
        <v>1225.693217</v>
      </c>
      <c r="Q59" s="9">
        <v>34.282887000000002</v>
      </c>
      <c r="R59" s="9">
        <v>68.565774000000005</v>
      </c>
      <c r="S5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786.13919399999997</v>
      </c>
      <c r="T5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1642.005136</v>
      </c>
    </row>
    <row r="60" spans="1:20" x14ac:dyDescent="0.35">
      <c r="A60" s="2">
        <v>8</v>
      </c>
      <c r="B60" s="2">
        <v>2</v>
      </c>
      <c r="C60" s="2">
        <v>83</v>
      </c>
      <c r="D60" s="2" t="s">
        <v>60</v>
      </c>
      <c r="E60" s="9">
        <v>0</v>
      </c>
      <c r="F60" s="9">
        <v>0</v>
      </c>
      <c r="G60" s="9">
        <v>0</v>
      </c>
      <c r="H60" s="9">
        <v>0</v>
      </c>
      <c r="I60" s="9">
        <v>74.684972000000002</v>
      </c>
      <c r="J60" s="9">
        <v>202.416448</v>
      </c>
      <c r="K60" s="9">
        <v>26.050163000000001</v>
      </c>
      <c r="L60" s="9">
        <v>52.100326000000003</v>
      </c>
      <c r="M60" s="9">
        <v>0</v>
      </c>
      <c r="N60" s="9">
        <v>0</v>
      </c>
      <c r="O60" s="9">
        <v>426.148009</v>
      </c>
      <c r="P60" s="9">
        <v>852.55201799999998</v>
      </c>
      <c r="Q60" s="9">
        <v>27.724183</v>
      </c>
      <c r="R60" s="9">
        <v>55.448366</v>
      </c>
      <c r="S6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554.60732700000005</v>
      </c>
      <c r="T6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1107.068792</v>
      </c>
    </row>
    <row r="61" spans="1:20" x14ac:dyDescent="0.35">
      <c r="A61" s="2">
        <v>9</v>
      </c>
      <c r="B61" s="2">
        <v>1</v>
      </c>
      <c r="C61" s="2">
        <v>29</v>
      </c>
      <c r="D61" s="2" t="s">
        <v>61</v>
      </c>
      <c r="E61" s="9">
        <v>41.012605999999998</v>
      </c>
      <c r="F61" s="9">
        <v>221.00805</v>
      </c>
      <c r="G61" s="9">
        <v>0</v>
      </c>
      <c r="H61" s="9">
        <v>0</v>
      </c>
      <c r="I61" s="9">
        <v>37.619698999999997</v>
      </c>
      <c r="J61" s="9">
        <v>119.716537</v>
      </c>
      <c r="K61" s="9">
        <v>128.20853299999999</v>
      </c>
      <c r="L61" s="9">
        <v>279.41743400000001</v>
      </c>
      <c r="M61" s="9">
        <v>0</v>
      </c>
      <c r="N61" s="9">
        <v>0</v>
      </c>
      <c r="O61" s="9">
        <v>1292.489536</v>
      </c>
      <c r="P61" s="9">
        <v>2606.2024660000002</v>
      </c>
      <c r="Q61" s="9">
        <v>42.310751000000003</v>
      </c>
      <c r="R61" s="9">
        <v>84.347986000000006</v>
      </c>
      <c r="S6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1541.6411250000001</v>
      </c>
      <c r="T6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3226.3444870000003</v>
      </c>
    </row>
    <row r="62" spans="1:20" x14ac:dyDescent="0.35">
      <c r="A62" s="2">
        <v>9</v>
      </c>
      <c r="B62" s="2">
        <v>2</v>
      </c>
      <c r="C62" s="2">
        <v>30</v>
      </c>
      <c r="D62" s="2" t="s">
        <v>63</v>
      </c>
      <c r="E62" s="9">
        <v>19.234631</v>
      </c>
      <c r="F62" s="9">
        <v>81.574762000000007</v>
      </c>
      <c r="G62" s="9">
        <v>0</v>
      </c>
      <c r="H62" s="9">
        <v>0</v>
      </c>
      <c r="I62" s="9">
        <v>54.178857000000001</v>
      </c>
      <c r="J62" s="9">
        <v>110.893201</v>
      </c>
      <c r="K62" s="9">
        <v>32.143723999999999</v>
      </c>
      <c r="L62" s="9">
        <v>65.518789999999996</v>
      </c>
      <c r="M62" s="9">
        <v>0</v>
      </c>
      <c r="N62" s="9">
        <v>0</v>
      </c>
      <c r="O62" s="9">
        <v>401.98011300000002</v>
      </c>
      <c r="P62" s="9">
        <v>803.96022600000003</v>
      </c>
      <c r="Q62" s="9">
        <v>14.900002000000001</v>
      </c>
      <c r="R62" s="9">
        <v>28.744209000000001</v>
      </c>
      <c r="S6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522.43732699999998</v>
      </c>
      <c r="T6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1061.9469790000001</v>
      </c>
    </row>
    <row r="63" spans="1:20" x14ac:dyDescent="0.35">
      <c r="A63" s="2">
        <v>9</v>
      </c>
      <c r="B63" s="2">
        <v>2</v>
      </c>
      <c r="C63" s="2">
        <v>34</v>
      </c>
      <c r="D63" s="2" t="s">
        <v>64</v>
      </c>
      <c r="E63" s="9">
        <v>37.136496999999999</v>
      </c>
      <c r="F63" s="9">
        <v>175.282318</v>
      </c>
      <c r="G63" s="9">
        <v>0</v>
      </c>
      <c r="H63" s="9">
        <v>0</v>
      </c>
      <c r="I63" s="9">
        <v>76.772683000000001</v>
      </c>
      <c r="J63" s="9">
        <v>271.685113</v>
      </c>
      <c r="K63" s="9">
        <v>88.147777000000005</v>
      </c>
      <c r="L63" s="9">
        <v>283.40065399999997</v>
      </c>
      <c r="M63" s="9">
        <v>0</v>
      </c>
      <c r="N63" s="9">
        <v>0</v>
      </c>
      <c r="O63" s="9">
        <v>780.60179800000003</v>
      </c>
      <c r="P63" s="9">
        <v>1661.2254869999999</v>
      </c>
      <c r="Q63" s="9">
        <v>14.21824</v>
      </c>
      <c r="R63" s="9">
        <v>27.827663999999999</v>
      </c>
      <c r="S6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996.87699500000008</v>
      </c>
      <c r="T6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2391.5935719999998</v>
      </c>
    </row>
    <row r="64" spans="1:20" x14ac:dyDescent="0.35">
      <c r="A64" s="2">
        <v>9</v>
      </c>
      <c r="B64" s="2">
        <v>1</v>
      </c>
      <c r="C64" s="2">
        <v>80</v>
      </c>
      <c r="D64" s="2" t="s">
        <v>62</v>
      </c>
      <c r="E64" s="9">
        <v>19.379033</v>
      </c>
      <c r="F64" s="9">
        <v>155.032264</v>
      </c>
      <c r="G64" s="9">
        <v>0</v>
      </c>
      <c r="H64" s="9">
        <v>0</v>
      </c>
      <c r="I64" s="9">
        <v>60.668556000000002</v>
      </c>
      <c r="J64" s="9">
        <v>197.874325</v>
      </c>
      <c r="K64" s="9">
        <v>56.438907999999998</v>
      </c>
      <c r="L64" s="9">
        <v>116.033531</v>
      </c>
      <c r="M64" s="9">
        <v>0</v>
      </c>
      <c r="N64" s="9">
        <v>0</v>
      </c>
      <c r="O64" s="9">
        <v>1010.081814</v>
      </c>
      <c r="P64" s="9">
        <v>2034.8573349999999</v>
      </c>
      <c r="Q64" s="9">
        <v>34.865043999999997</v>
      </c>
      <c r="R64" s="9">
        <v>69.730087999999995</v>
      </c>
      <c r="S6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1181.4333549999999</v>
      </c>
      <c r="T6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2503.7974549999999</v>
      </c>
    </row>
    <row r="65" spans="1:20" x14ac:dyDescent="0.35">
      <c r="A65" s="2">
        <v>9</v>
      </c>
      <c r="B65" s="2">
        <v>2</v>
      </c>
      <c r="C65" s="2">
        <v>85</v>
      </c>
      <c r="D65" s="2" t="s">
        <v>65</v>
      </c>
      <c r="E65" s="9">
        <v>0</v>
      </c>
      <c r="F65" s="9">
        <v>0</v>
      </c>
      <c r="G65" s="9">
        <v>0</v>
      </c>
      <c r="H65" s="9">
        <v>0</v>
      </c>
      <c r="I65" s="9">
        <v>17.478248000000001</v>
      </c>
      <c r="J65" s="9">
        <v>48.120891999999998</v>
      </c>
      <c r="K65" s="9">
        <v>126.058865</v>
      </c>
      <c r="L65" s="9">
        <v>252.11772999999999</v>
      </c>
      <c r="M65" s="9">
        <v>0</v>
      </c>
      <c r="N65" s="9">
        <v>0</v>
      </c>
      <c r="O65" s="9">
        <v>703.14648999999997</v>
      </c>
      <c r="P65" s="9">
        <v>1407.4144980000001</v>
      </c>
      <c r="Q65" s="9">
        <v>57.425885999999998</v>
      </c>
      <c r="R65" s="9">
        <v>112.87629800000001</v>
      </c>
      <c r="S6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904.10948899999994</v>
      </c>
      <c r="T6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1707.6531199999999</v>
      </c>
    </row>
    <row r="66" spans="1:20" x14ac:dyDescent="0.35">
      <c r="A66" s="2">
        <v>10</v>
      </c>
      <c r="B66" s="2">
        <v>3</v>
      </c>
      <c r="C66" s="2">
        <v>4</v>
      </c>
      <c r="D66" s="2" t="s">
        <v>69</v>
      </c>
      <c r="E66" s="9">
        <v>0</v>
      </c>
      <c r="F66" s="9">
        <v>0</v>
      </c>
      <c r="G66" s="9">
        <v>0</v>
      </c>
      <c r="H66" s="9">
        <v>0</v>
      </c>
      <c r="I66" s="9">
        <v>53.067487999999997</v>
      </c>
      <c r="J66" s="9">
        <v>157.50240400000001</v>
      </c>
      <c r="K66" s="9">
        <v>72.749634999999998</v>
      </c>
      <c r="L66" s="9">
        <v>145.49927</v>
      </c>
      <c r="M66" s="9">
        <v>0</v>
      </c>
      <c r="N66" s="9">
        <v>0</v>
      </c>
      <c r="O66" s="9">
        <v>650.852171</v>
      </c>
      <c r="P66" s="9">
        <v>1301.7190820000001</v>
      </c>
      <c r="Q66" s="9">
        <v>31.495602000000002</v>
      </c>
      <c r="R66" s="9">
        <v>58.445436999999998</v>
      </c>
      <c r="S6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808.164896</v>
      </c>
      <c r="T6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1604.7207560000002</v>
      </c>
    </row>
    <row r="67" spans="1:20" x14ac:dyDescent="0.35">
      <c r="A67" s="2">
        <v>10</v>
      </c>
      <c r="B67" s="2">
        <v>1</v>
      </c>
      <c r="C67" s="2">
        <v>13</v>
      </c>
      <c r="D67" s="2" t="s">
        <v>66</v>
      </c>
      <c r="E67" s="9">
        <v>14.106960000000001</v>
      </c>
      <c r="F67" s="9">
        <v>121.394858</v>
      </c>
      <c r="G67" s="9">
        <v>0</v>
      </c>
      <c r="H67" s="9">
        <v>0</v>
      </c>
      <c r="I67" s="9">
        <v>32.710065999999998</v>
      </c>
      <c r="J67" s="9">
        <v>98.001384999999999</v>
      </c>
      <c r="K67" s="9">
        <v>81.467755999999994</v>
      </c>
      <c r="L67" s="9">
        <v>225.79604599999999</v>
      </c>
      <c r="M67" s="9">
        <v>0</v>
      </c>
      <c r="N67" s="9">
        <v>0</v>
      </c>
      <c r="O67" s="9">
        <v>674.98183700000004</v>
      </c>
      <c r="P67" s="9">
        <v>1398.9946769999999</v>
      </c>
      <c r="Q67" s="9">
        <v>12.152716</v>
      </c>
      <c r="R67" s="9">
        <v>24.305432</v>
      </c>
      <c r="S6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815.41933500000005</v>
      </c>
      <c r="T6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1844.1869659999998</v>
      </c>
    </row>
    <row r="68" spans="1:20" x14ac:dyDescent="0.35">
      <c r="A68" s="2">
        <v>10</v>
      </c>
      <c r="B68" s="2">
        <v>2</v>
      </c>
      <c r="C68" s="2">
        <v>60</v>
      </c>
      <c r="D68" s="2" t="s">
        <v>68</v>
      </c>
      <c r="E68" s="9">
        <v>121.529515</v>
      </c>
      <c r="F68" s="9">
        <v>823.50574800000004</v>
      </c>
      <c r="G68" s="9">
        <v>0</v>
      </c>
      <c r="H68" s="9">
        <v>0</v>
      </c>
      <c r="I68" s="9">
        <v>52.550987999999997</v>
      </c>
      <c r="J68" s="9">
        <v>229.940349</v>
      </c>
      <c r="K68" s="9">
        <v>149.55365699999999</v>
      </c>
      <c r="L68" s="9">
        <v>543.17855899999995</v>
      </c>
      <c r="M68" s="9">
        <v>0</v>
      </c>
      <c r="N68" s="9">
        <v>0</v>
      </c>
      <c r="O68" s="9">
        <v>650.25512900000001</v>
      </c>
      <c r="P68" s="9">
        <v>1485.4463989999999</v>
      </c>
      <c r="Q68" s="9">
        <v>10.1755</v>
      </c>
      <c r="R68" s="9">
        <v>20.350999999999999</v>
      </c>
      <c r="S6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984.06478900000002</v>
      </c>
      <c r="T6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3082.0710549999999</v>
      </c>
    </row>
    <row r="69" spans="1:20" x14ac:dyDescent="0.35">
      <c r="A69" s="2">
        <v>10</v>
      </c>
      <c r="B69" s="2">
        <v>1</v>
      </c>
      <c r="C69" s="2">
        <v>84</v>
      </c>
      <c r="D69" s="2" t="s">
        <v>67</v>
      </c>
      <c r="E69" s="9">
        <v>0</v>
      </c>
      <c r="F69" s="9">
        <v>0</v>
      </c>
      <c r="G69" s="9">
        <v>0</v>
      </c>
      <c r="H69" s="9">
        <v>0</v>
      </c>
      <c r="I69" s="9">
        <v>28.512862999999999</v>
      </c>
      <c r="J69" s="9">
        <v>82.492915999999994</v>
      </c>
      <c r="K69" s="9">
        <v>97.575669000000005</v>
      </c>
      <c r="L69" s="9">
        <v>246.24060299999999</v>
      </c>
      <c r="M69" s="9">
        <v>0</v>
      </c>
      <c r="N69" s="9">
        <v>0</v>
      </c>
      <c r="O69" s="9">
        <v>695.88207199999999</v>
      </c>
      <c r="P69" s="9">
        <v>1394.527628</v>
      </c>
      <c r="Q69" s="9">
        <v>23.085052999999998</v>
      </c>
      <c r="R69" s="9">
        <v>46.170105999999997</v>
      </c>
      <c r="S6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845.055657</v>
      </c>
      <c r="T6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1723.2611470000002</v>
      </c>
    </row>
    <row r="70" spans="1:20" x14ac:dyDescent="0.35">
      <c r="A70" s="2">
        <v>10</v>
      </c>
      <c r="B70" s="2">
        <v>3</v>
      </c>
      <c r="C70" s="2">
        <v>90</v>
      </c>
      <c r="D70" s="2" t="s">
        <v>70</v>
      </c>
      <c r="E70" s="9">
        <v>0</v>
      </c>
      <c r="F70" s="9">
        <v>0</v>
      </c>
      <c r="G70" s="9">
        <v>0</v>
      </c>
      <c r="H70" s="9">
        <v>0</v>
      </c>
      <c r="I70" s="9">
        <v>70.787761000000003</v>
      </c>
      <c r="J70" s="9">
        <v>270.35247700000002</v>
      </c>
      <c r="K70" s="9">
        <v>121.421389</v>
      </c>
      <c r="L70" s="9">
        <v>252.738148</v>
      </c>
      <c r="M70" s="9">
        <v>0</v>
      </c>
      <c r="N70" s="9">
        <v>0</v>
      </c>
      <c r="O70" s="9">
        <v>1392.0966579999999</v>
      </c>
      <c r="P70" s="9">
        <v>2798.6281079999999</v>
      </c>
      <c r="Q70" s="9">
        <v>19.787369999999999</v>
      </c>
      <c r="R70" s="9">
        <v>39.170740000000002</v>
      </c>
      <c r="S7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1604.0931780000001</v>
      </c>
      <c r="T7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3321.7187329999997</v>
      </c>
    </row>
    <row r="71" spans="1:20" x14ac:dyDescent="0.35">
      <c r="A71" s="2">
        <v>11</v>
      </c>
      <c r="B71" s="2">
        <v>1</v>
      </c>
      <c r="C71" s="2">
        <v>3</v>
      </c>
      <c r="D71" s="2" t="s">
        <v>71</v>
      </c>
      <c r="E71" s="9">
        <v>0</v>
      </c>
      <c r="F71" s="9">
        <v>0</v>
      </c>
      <c r="G71" s="9">
        <v>0</v>
      </c>
      <c r="H71" s="9">
        <v>0</v>
      </c>
      <c r="I71" s="9">
        <v>31.947901999999999</v>
      </c>
      <c r="J71" s="9">
        <v>63.895803999999998</v>
      </c>
      <c r="K71" s="9">
        <v>52.633598999999997</v>
      </c>
      <c r="L71" s="9">
        <v>105.363198</v>
      </c>
      <c r="M71" s="9">
        <v>0</v>
      </c>
      <c r="N71" s="9">
        <v>0</v>
      </c>
      <c r="O71" s="9">
        <v>302.61840799999999</v>
      </c>
      <c r="P71" s="9">
        <v>605.18560500000001</v>
      </c>
      <c r="Q71" s="9">
        <v>60.415185999999999</v>
      </c>
      <c r="R71" s="9">
        <v>115.07907400000001</v>
      </c>
      <c r="S7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447.615095</v>
      </c>
      <c r="T7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774.44460700000002</v>
      </c>
    </row>
    <row r="72" spans="1:20" x14ac:dyDescent="0.35">
      <c r="A72" s="2">
        <v>11</v>
      </c>
      <c r="B72" s="2">
        <v>3</v>
      </c>
      <c r="C72" s="2">
        <v>5</v>
      </c>
      <c r="D72" s="2" t="s">
        <v>77</v>
      </c>
      <c r="E72" s="9">
        <v>0</v>
      </c>
      <c r="F72" s="9">
        <v>0</v>
      </c>
      <c r="G72" s="9">
        <v>0</v>
      </c>
      <c r="H72" s="9">
        <v>0</v>
      </c>
      <c r="I72" s="9">
        <v>31.280843000000001</v>
      </c>
      <c r="J72" s="9">
        <v>95.650129000000007</v>
      </c>
      <c r="K72" s="9">
        <v>87.427304000000007</v>
      </c>
      <c r="L72" s="9">
        <v>174.85460800000001</v>
      </c>
      <c r="M72" s="9">
        <v>0</v>
      </c>
      <c r="N72" s="9">
        <v>0</v>
      </c>
      <c r="O72" s="9">
        <v>485.20859200000001</v>
      </c>
      <c r="P72" s="9">
        <v>971.45516399999997</v>
      </c>
      <c r="Q72" s="9">
        <v>187.676525</v>
      </c>
      <c r="R72" s="9">
        <v>368.25546600000001</v>
      </c>
      <c r="S7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791.59326399999998</v>
      </c>
      <c r="T7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1241.9599009999999</v>
      </c>
    </row>
    <row r="73" spans="1:20" x14ac:dyDescent="0.35">
      <c r="A73" s="2">
        <v>11</v>
      </c>
      <c r="B73" s="2">
        <v>2</v>
      </c>
      <c r="C73" s="2">
        <v>6</v>
      </c>
      <c r="D73" s="2" t="s">
        <v>74</v>
      </c>
      <c r="E73" s="9">
        <v>0</v>
      </c>
      <c r="F73" s="9">
        <v>0</v>
      </c>
      <c r="G73" s="9">
        <v>0</v>
      </c>
      <c r="H73" s="9">
        <v>0</v>
      </c>
      <c r="I73" s="9">
        <v>44.702314000000001</v>
      </c>
      <c r="J73" s="9">
        <v>91.548265999999998</v>
      </c>
      <c r="K73" s="9">
        <v>42.165576000000001</v>
      </c>
      <c r="L73" s="9">
        <v>88.782763000000003</v>
      </c>
      <c r="M73" s="9">
        <v>0</v>
      </c>
      <c r="N73" s="9">
        <v>0</v>
      </c>
      <c r="O73" s="9">
        <v>197.82565600000001</v>
      </c>
      <c r="P73" s="9">
        <v>395.65131200000002</v>
      </c>
      <c r="Q73" s="9">
        <v>50.432819000000002</v>
      </c>
      <c r="R73" s="9">
        <v>99.252960999999999</v>
      </c>
      <c r="S7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335.12636500000002</v>
      </c>
      <c r="T7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575.98234100000002</v>
      </c>
    </row>
    <row r="74" spans="1:20" x14ac:dyDescent="0.35">
      <c r="A74" s="2">
        <v>11</v>
      </c>
      <c r="B74" s="2">
        <v>2</v>
      </c>
      <c r="C74" s="2">
        <v>14</v>
      </c>
      <c r="D74" s="2" t="s">
        <v>75</v>
      </c>
      <c r="E74" s="9">
        <v>0</v>
      </c>
      <c r="F74" s="9">
        <v>0</v>
      </c>
      <c r="G74" s="9">
        <v>0</v>
      </c>
      <c r="H74" s="9">
        <v>0</v>
      </c>
      <c r="I74" s="9">
        <v>66.158533000000006</v>
      </c>
      <c r="J74" s="9">
        <v>213.40315100000001</v>
      </c>
      <c r="K74" s="9">
        <v>44.489807999999996</v>
      </c>
      <c r="L74" s="9">
        <v>91.007627999999997</v>
      </c>
      <c r="M74" s="9">
        <v>7.8175520000000001</v>
      </c>
      <c r="N74" s="9">
        <v>15.635104</v>
      </c>
      <c r="O74" s="9">
        <v>493.06507800000003</v>
      </c>
      <c r="P74" s="9">
        <v>1006.198926</v>
      </c>
      <c r="Q74" s="9">
        <v>75.134232999999995</v>
      </c>
      <c r="R74" s="9">
        <v>150.26782399999999</v>
      </c>
      <c r="S7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686.66520400000002</v>
      </c>
      <c r="T7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1310.6097050000001</v>
      </c>
    </row>
    <row r="75" spans="1:20" x14ac:dyDescent="0.35">
      <c r="A75" s="2">
        <v>11</v>
      </c>
      <c r="B75" s="2">
        <v>1</v>
      </c>
      <c r="C75" s="2">
        <v>86</v>
      </c>
      <c r="D75" s="2" t="s">
        <v>72</v>
      </c>
      <c r="E75" s="9">
        <v>35.808081999999999</v>
      </c>
      <c r="F75" s="9">
        <v>143.232328</v>
      </c>
      <c r="G75" s="9">
        <v>0</v>
      </c>
      <c r="H75" s="9">
        <v>0</v>
      </c>
      <c r="I75" s="9">
        <v>58.501063000000002</v>
      </c>
      <c r="J75" s="9">
        <v>174.67992899999999</v>
      </c>
      <c r="K75" s="9">
        <v>81.487898000000001</v>
      </c>
      <c r="L75" s="9">
        <v>177.81782999999999</v>
      </c>
      <c r="M75" s="9">
        <v>0</v>
      </c>
      <c r="N75" s="9">
        <v>0</v>
      </c>
      <c r="O75" s="9">
        <v>902.17460300000005</v>
      </c>
      <c r="P75" s="9">
        <v>1807.3460399999999</v>
      </c>
      <c r="Q75" s="9">
        <v>44.819420999999998</v>
      </c>
      <c r="R75" s="9">
        <v>89.118736999999996</v>
      </c>
      <c r="S7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1122.7910669999999</v>
      </c>
      <c r="T7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2303.0761269999998</v>
      </c>
    </row>
    <row r="76" spans="1:20" x14ac:dyDescent="0.35">
      <c r="A76" s="2">
        <v>11</v>
      </c>
      <c r="B76" s="2">
        <v>2</v>
      </c>
      <c r="C76" s="2">
        <v>95</v>
      </c>
      <c r="D76" s="2" t="s">
        <v>76</v>
      </c>
      <c r="E76" s="9">
        <v>0</v>
      </c>
      <c r="F76" s="9">
        <v>0</v>
      </c>
      <c r="G76" s="9">
        <v>0</v>
      </c>
      <c r="H76" s="9">
        <v>0</v>
      </c>
      <c r="I76" s="9">
        <v>56.562739999999998</v>
      </c>
      <c r="J76" s="9">
        <v>164.91040000000001</v>
      </c>
      <c r="K76" s="9">
        <v>34.362405000000003</v>
      </c>
      <c r="L76" s="9">
        <v>75.614176999999998</v>
      </c>
      <c r="M76" s="9">
        <v>0</v>
      </c>
      <c r="N76" s="9">
        <v>0</v>
      </c>
      <c r="O76" s="9">
        <v>362.85483099999999</v>
      </c>
      <c r="P76" s="9">
        <v>728.098432</v>
      </c>
      <c r="Q76" s="9">
        <v>113.854966</v>
      </c>
      <c r="R76" s="9">
        <v>225.87683699999999</v>
      </c>
      <c r="S7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567.63494200000002</v>
      </c>
      <c r="T7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968.62300900000002</v>
      </c>
    </row>
    <row r="77" spans="1:20" x14ac:dyDescent="0.35">
      <c r="A77" s="2">
        <v>11</v>
      </c>
      <c r="B77" s="2">
        <v>3</v>
      </c>
      <c r="C77" s="2">
        <v>97</v>
      </c>
      <c r="D77" s="2" t="s">
        <v>78</v>
      </c>
      <c r="E77" s="9">
        <v>0</v>
      </c>
      <c r="F77" s="9">
        <v>0</v>
      </c>
      <c r="G77" s="9">
        <v>0</v>
      </c>
      <c r="H77" s="9">
        <v>0</v>
      </c>
      <c r="I77" s="9">
        <v>49.145139999999998</v>
      </c>
      <c r="J77" s="9">
        <v>174.57762099999999</v>
      </c>
      <c r="K77" s="9">
        <v>101.250844</v>
      </c>
      <c r="L77" s="9">
        <v>225.606404</v>
      </c>
      <c r="M77" s="9">
        <v>0</v>
      </c>
      <c r="N77" s="9">
        <v>0</v>
      </c>
      <c r="O77" s="9">
        <v>996.60355000000004</v>
      </c>
      <c r="P77" s="9">
        <v>1993.466203</v>
      </c>
      <c r="Q77" s="9">
        <v>167.48344800000001</v>
      </c>
      <c r="R77" s="9">
        <v>310.64838700000001</v>
      </c>
      <c r="S7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1314.482982</v>
      </c>
      <c r="T7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2393.650228</v>
      </c>
    </row>
    <row r="78" spans="1:20" x14ac:dyDescent="0.35">
      <c r="A78" s="2">
        <v>11</v>
      </c>
      <c r="B78" s="2">
        <v>1</v>
      </c>
      <c r="C78" s="2">
        <v>99</v>
      </c>
      <c r="D78" s="2" t="s">
        <v>73</v>
      </c>
      <c r="E78" s="9">
        <v>13.754918</v>
      </c>
      <c r="F78" s="9">
        <v>55.019672</v>
      </c>
      <c r="G78" s="9">
        <v>0</v>
      </c>
      <c r="H78" s="9">
        <v>0</v>
      </c>
      <c r="I78" s="9">
        <v>53.441083999999996</v>
      </c>
      <c r="J78" s="9">
        <v>150.95258200000001</v>
      </c>
      <c r="K78" s="9">
        <v>23.515304</v>
      </c>
      <c r="L78" s="9">
        <v>49.850608000000001</v>
      </c>
      <c r="M78" s="9">
        <v>0</v>
      </c>
      <c r="N78" s="9">
        <v>0</v>
      </c>
      <c r="O78" s="9">
        <v>595.56598299999996</v>
      </c>
      <c r="P78" s="9">
        <v>1191.5417689999999</v>
      </c>
      <c r="Q78" s="9">
        <v>30.567226999999999</v>
      </c>
      <c r="R78" s="9">
        <v>61.134453999999998</v>
      </c>
      <c r="S7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716.844516</v>
      </c>
      <c r="T7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1447.3646309999999</v>
      </c>
    </row>
    <row r="79" spans="1:20" x14ac:dyDescent="0.35">
      <c r="A79" s="2">
        <v>12</v>
      </c>
      <c r="B79" s="2">
        <v>2</v>
      </c>
      <c r="C79" s="2">
        <v>2</v>
      </c>
      <c r="D79" s="2" t="s">
        <v>81</v>
      </c>
      <c r="E79" s="9">
        <v>0</v>
      </c>
      <c r="F79" s="9">
        <v>0</v>
      </c>
      <c r="G79" s="9">
        <v>0</v>
      </c>
      <c r="H79" s="9">
        <v>0</v>
      </c>
      <c r="I79" s="9">
        <v>18.878387</v>
      </c>
      <c r="J79" s="9">
        <v>37.756774</v>
      </c>
      <c r="K79" s="9">
        <v>37.309325000000001</v>
      </c>
      <c r="L79" s="9">
        <v>76.436897000000002</v>
      </c>
      <c r="M79" s="9">
        <v>0</v>
      </c>
      <c r="N79" s="9">
        <v>0</v>
      </c>
      <c r="O79" s="9">
        <v>490.72027000000003</v>
      </c>
      <c r="P79" s="9">
        <v>982.11495600000001</v>
      </c>
      <c r="Q79" s="9">
        <v>39.626238000000001</v>
      </c>
      <c r="R79" s="9">
        <v>78.092956000000001</v>
      </c>
      <c r="S7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586.53422</v>
      </c>
      <c r="T7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1096.3086269999999</v>
      </c>
    </row>
    <row r="80" spans="1:20" x14ac:dyDescent="0.35">
      <c r="A80" s="2">
        <v>12</v>
      </c>
      <c r="B80" s="2">
        <v>3</v>
      </c>
      <c r="C80" s="2">
        <v>18</v>
      </c>
      <c r="D80" s="2" t="s">
        <v>83</v>
      </c>
      <c r="E80" s="9">
        <v>19.734193000000001</v>
      </c>
      <c r="F80" s="9">
        <v>78.936772000000005</v>
      </c>
      <c r="G80" s="9">
        <v>0</v>
      </c>
      <c r="H80" s="9">
        <v>0</v>
      </c>
      <c r="I80" s="9">
        <v>47.293657000000003</v>
      </c>
      <c r="J80" s="9">
        <v>157.922642</v>
      </c>
      <c r="K80" s="9">
        <v>89.460250000000002</v>
      </c>
      <c r="L80" s="9">
        <v>221.84627499999999</v>
      </c>
      <c r="M80" s="9">
        <v>0</v>
      </c>
      <c r="N80" s="9">
        <v>0</v>
      </c>
      <c r="O80" s="9">
        <v>902.98352999999997</v>
      </c>
      <c r="P80" s="9">
        <v>1853.6937929999999</v>
      </c>
      <c r="Q80" s="9">
        <v>9.6558200000000003</v>
      </c>
      <c r="R80" s="9">
        <v>19.311640000000001</v>
      </c>
      <c r="S8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1069.12745</v>
      </c>
      <c r="T8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2312.3994819999998</v>
      </c>
    </row>
    <row r="81" spans="1:20" x14ac:dyDescent="0.35">
      <c r="A81" s="2">
        <v>12</v>
      </c>
      <c r="B81" s="2">
        <v>1</v>
      </c>
      <c r="C81" s="2">
        <v>23</v>
      </c>
      <c r="D81" s="2" t="s">
        <v>79</v>
      </c>
      <c r="E81" s="9">
        <v>8.2077810000000007</v>
      </c>
      <c r="F81" s="9">
        <v>32.831124000000003</v>
      </c>
      <c r="G81" s="9">
        <v>0</v>
      </c>
      <c r="H81" s="9">
        <v>0</v>
      </c>
      <c r="I81" s="9">
        <v>41.538877999999997</v>
      </c>
      <c r="J81" s="9">
        <v>146.77500000000001</v>
      </c>
      <c r="K81" s="9">
        <v>137.718568</v>
      </c>
      <c r="L81" s="9">
        <v>301.56379500000003</v>
      </c>
      <c r="M81" s="9">
        <v>0</v>
      </c>
      <c r="N81" s="9">
        <v>0</v>
      </c>
      <c r="O81" s="9">
        <v>990.50279699999999</v>
      </c>
      <c r="P81" s="9">
        <v>2004.685148</v>
      </c>
      <c r="Q81" s="9">
        <v>34.761763000000002</v>
      </c>
      <c r="R81" s="9">
        <v>67.000853000000006</v>
      </c>
      <c r="S8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1212.729787</v>
      </c>
      <c r="T8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2485.855067</v>
      </c>
    </row>
    <row r="82" spans="1:20" x14ac:dyDescent="0.35">
      <c r="A82" s="2">
        <v>12</v>
      </c>
      <c r="B82" s="2">
        <v>1</v>
      </c>
      <c r="C82" s="2">
        <v>36</v>
      </c>
      <c r="D82" s="2" t="s">
        <v>80</v>
      </c>
      <c r="E82" s="9">
        <v>19.424980999999999</v>
      </c>
      <c r="F82" s="9">
        <v>116.44139800000001</v>
      </c>
      <c r="G82" s="9">
        <v>0</v>
      </c>
      <c r="H82" s="9">
        <v>0</v>
      </c>
      <c r="I82" s="9">
        <v>45.535482000000002</v>
      </c>
      <c r="J82" s="9">
        <v>179.86203599999999</v>
      </c>
      <c r="K82" s="9">
        <v>124.435698</v>
      </c>
      <c r="L82" s="9">
        <v>318.493808</v>
      </c>
      <c r="M82" s="9">
        <v>0</v>
      </c>
      <c r="N82" s="9">
        <v>0</v>
      </c>
      <c r="O82" s="9">
        <v>783.13502600000004</v>
      </c>
      <c r="P82" s="9">
        <v>1609.5104670000001</v>
      </c>
      <c r="Q82" s="9">
        <v>7.7444100000000002</v>
      </c>
      <c r="R82" s="9">
        <v>15.23082</v>
      </c>
      <c r="S8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980.27559700000006</v>
      </c>
      <c r="T8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2224.3077090000002</v>
      </c>
    </row>
    <row r="83" spans="1:20" x14ac:dyDescent="0.35">
      <c r="A83" s="2">
        <v>12</v>
      </c>
      <c r="B83" s="2">
        <v>2</v>
      </c>
      <c r="C83" s="2">
        <v>49</v>
      </c>
      <c r="D83" s="2" t="s">
        <v>82</v>
      </c>
      <c r="E83" s="9">
        <v>61.359124999999999</v>
      </c>
      <c r="F83" s="9">
        <v>273.26951200000002</v>
      </c>
      <c r="G83" s="9">
        <v>0</v>
      </c>
      <c r="H83" s="9">
        <v>0</v>
      </c>
      <c r="I83" s="9">
        <v>83.917539000000005</v>
      </c>
      <c r="J83" s="9">
        <v>194.39056099999999</v>
      </c>
      <c r="K83" s="9">
        <v>84.922189000000003</v>
      </c>
      <c r="L83" s="9">
        <v>180.97105999999999</v>
      </c>
      <c r="M83" s="9">
        <v>0</v>
      </c>
      <c r="N83" s="9">
        <v>0</v>
      </c>
      <c r="O83" s="9">
        <v>1245.3055380000001</v>
      </c>
      <c r="P83" s="9">
        <v>2515.5656520000002</v>
      </c>
      <c r="Q83" s="9">
        <v>83.114686000000006</v>
      </c>
      <c r="R83" s="9">
        <v>166.22937200000001</v>
      </c>
      <c r="S8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1558.6190770000003</v>
      </c>
      <c r="T8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3164.1967850000001</v>
      </c>
    </row>
    <row r="84" spans="1:20" x14ac:dyDescent="0.35">
      <c r="A84" s="2">
        <v>12</v>
      </c>
      <c r="B84" s="2">
        <v>3</v>
      </c>
      <c r="C84" s="2">
        <v>55</v>
      </c>
      <c r="D84" s="2" t="s">
        <v>84</v>
      </c>
      <c r="E84" s="9">
        <v>0</v>
      </c>
      <c r="F84" s="9">
        <v>0</v>
      </c>
      <c r="G84" s="9">
        <v>0</v>
      </c>
      <c r="H84" s="9">
        <v>0</v>
      </c>
      <c r="I84" s="9">
        <v>23.354026000000001</v>
      </c>
      <c r="J84" s="9">
        <v>68.779207</v>
      </c>
      <c r="K84" s="9">
        <v>102.66677199999999</v>
      </c>
      <c r="L84" s="9">
        <v>240.80292399999999</v>
      </c>
      <c r="M84" s="9">
        <v>0</v>
      </c>
      <c r="N84" s="9">
        <v>0</v>
      </c>
      <c r="O84" s="9">
        <v>701.34325699999999</v>
      </c>
      <c r="P84" s="9">
        <v>1405.075998</v>
      </c>
      <c r="Q84" s="9">
        <v>6.36496</v>
      </c>
      <c r="R84" s="9">
        <v>12.499919999999999</v>
      </c>
      <c r="S8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833.729015</v>
      </c>
      <c r="T8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1714.6581289999999</v>
      </c>
    </row>
    <row r="85" spans="1:20" x14ac:dyDescent="0.35">
      <c r="A85" s="2">
        <v>13</v>
      </c>
      <c r="B85" s="2">
        <v>2</v>
      </c>
      <c r="C85" s="2">
        <v>11</v>
      </c>
      <c r="D85" s="2" t="s">
        <v>89</v>
      </c>
      <c r="E85" s="9">
        <v>50.406714000000001</v>
      </c>
      <c r="F85" s="9">
        <v>220.88960800000001</v>
      </c>
      <c r="G85" s="9">
        <v>0</v>
      </c>
      <c r="H85" s="9">
        <v>0</v>
      </c>
      <c r="I85" s="9">
        <v>92.897733000000002</v>
      </c>
      <c r="J85" s="9">
        <v>317.990298</v>
      </c>
      <c r="K85" s="9">
        <v>97.774100000000004</v>
      </c>
      <c r="L85" s="9">
        <v>233.16833800000001</v>
      </c>
      <c r="M85" s="9">
        <v>4.4337090000000003</v>
      </c>
      <c r="N85" s="9">
        <v>8.8674180000000007</v>
      </c>
      <c r="O85" s="9">
        <v>937.19603400000005</v>
      </c>
      <c r="P85" s="9">
        <v>1884.027828</v>
      </c>
      <c r="Q85" s="9">
        <v>67.999613999999994</v>
      </c>
      <c r="R85" s="9">
        <v>135.72068100000001</v>
      </c>
      <c r="S8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1250.7079040000001</v>
      </c>
      <c r="T8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2656.0760719999998</v>
      </c>
    </row>
    <row r="86" spans="1:20" x14ac:dyDescent="0.35">
      <c r="A86" s="2">
        <v>13</v>
      </c>
      <c r="B86" s="2">
        <v>1</v>
      </c>
      <c r="C86" s="2">
        <v>12</v>
      </c>
      <c r="D86" s="2" t="s">
        <v>85</v>
      </c>
      <c r="E86" s="9">
        <v>26.630559999999999</v>
      </c>
      <c r="F86" s="9">
        <v>106.52224</v>
      </c>
      <c r="G86" s="9">
        <v>0</v>
      </c>
      <c r="H86" s="9">
        <v>0</v>
      </c>
      <c r="I86" s="9">
        <v>58.946533000000002</v>
      </c>
      <c r="J86" s="9">
        <v>136.51922999999999</v>
      </c>
      <c r="K86" s="9">
        <v>69.382651999999993</v>
      </c>
      <c r="L86" s="9">
        <v>148.87606400000001</v>
      </c>
      <c r="M86" s="9">
        <v>0</v>
      </c>
      <c r="N86" s="9">
        <v>0</v>
      </c>
      <c r="O86" s="9">
        <v>669.56606199999999</v>
      </c>
      <c r="P86" s="9">
        <v>1343.80981</v>
      </c>
      <c r="Q86" s="9">
        <v>30.519017000000002</v>
      </c>
      <c r="R86" s="9">
        <v>61.038034000000003</v>
      </c>
      <c r="S8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855.04482399999995</v>
      </c>
      <c r="T8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1735.7273439999999</v>
      </c>
    </row>
    <row r="87" spans="1:20" x14ac:dyDescent="0.35">
      <c r="A87" s="2">
        <v>13</v>
      </c>
      <c r="B87" s="2">
        <v>2</v>
      </c>
      <c r="C87" s="2">
        <v>57</v>
      </c>
      <c r="D87" s="2" t="s">
        <v>90</v>
      </c>
      <c r="E87" s="9">
        <v>12.606170000000001</v>
      </c>
      <c r="F87" s="9">
        <v>66.410144000000003</v>
      </c>
      <c r="G87" s="9">
        <v>0</v>
      </c>
      <c r="H87" s="9">
        <v>0</v>
      </c>
      <c r="I87" s="9">
        <v>46.476551999999998</v>
      </c>
      <c r="J87" s="9">
        <v>116.30331700000001</v>
      </c>
      <c r="K87" s="9">
        <v>69.717879999999994</v>
      </c>
      <c r="L87" s="9">
        <v>141.29718800000001</v>
      </c>
      <c r="M87" s="9">
        <v>0</v>
      </c>
      <c r="N87" s="9">
        <v>0</v>
      </c>
      <c r="O87" s="9">
        <v>430.18953800000003</v>
      </c>
      <c r="P87" s="9">
        <v>861.72910400000001</v>
      </c>
      <c r="Q87" s="9">
        <v>90.702601999999999</v>
      </c>
      <c r="R87" s="9">
        <v>181.405204</v>
      </c>
      <c r="S8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649.69274199999995</v>
      </c>
      <c r="T8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1185.7397530000001</v>
      </c>
    </row>
    <row r="88" spans="1:20" x14ac:dyDescent="0.35">
      <c r="A88" s="2">
        <v>13</v>
      </c>
      <c r="B88" s="2">
        <v>1</v>
      </c>
      <c r="C88" s="2">
        <v>59</v>
      </c>
      <c r="D88" s="2" t="s">
        <v>86</v>
      </c>
      <c r="E88" s="9">
        <v>26.151288999999998</v>
      </c>
      <c r="F88" s="9">
        <v>114.87524000000001</v>
      </c>
      <c r="G88" s="9">
        <v>0</v>
      </c>
      <c r="H88" s="9">
        <v>0</v>
      </c>
      <c r="I88" s="9">
        <v>66.126071999999994</v>
      </c>
      <c r="J88" s="9">
        <v>168.78556499999999</v>
      </c>
      <c r="K88" s="9">
        <v>47.134886999999999</v>
      </c>
      <c r="L88" s="9">
        <v>94.388701999999995</v>
      </c>
      <c r="M88" s="9">
        <v>0</v>
      </c>
      <c r="N88" s="9">
        <v>0</v>
      </c>
      <c r="O88" s="9">
        <v>416.07072399999998</v>
      </c>
      <c r="P88" s="9">
        <v>838.77983200000006</v>
      </c>
      <c r="Q88" s="9">
        <v>29.564442</v>
      </c>
      <c r="R88" s="9">
        <v>59.128883999999999</v>
      </c>
      <c r="S8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585.047414</v>
      </c>
      <c r="T8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1216.8293389999999</v>
      </c>
    </row>
    <row r="89" spans="1:20" x14ac:dyDescent="0.35">
      <c r="A89" s="2">
        <v>13</v>
      </c>
      <c r="B89" s="2">
        <v>1</v>
      </c>
      <c r="C89" s="2">
        <v>61</v>
      </c>
      <c r="D89" s="2" t="s">
        <v>87</v>
      </c>
      <c r="E89" s="9">
        <v>0</v>
      </c>
      <c r="F89" s="9">
        <v>0</v>
      </c>
      <c r="G89" s="9">
        <v>0</v>
      </c>
      <c r="H89" s="9">
        <v>0</v>
      </c>
      <c r="I89" s="9">
        <v>8.2766020000000005</v>
      </c>
      <c r="J89" s="9">
        <v>28.702392</v>
      </c>
      <c r="K89" s="9">
        <v>70.992479000000003</v>
      </c>
      <c r="L89" s="9">
        <v>145.45997499999999</v>
      </c>
      <c r="M89" s="9">
        <v>0</v>
      </c>
      <c r="N89" s="9">
        <v>0</v>
      </c>
      <c r="O89" s="9">
        <v>203.426152</v>
      </c>
      <c r="P89" s="9">
        <v>406.852304</v>
      </c>
      <c r="Q89" s="9">
        <v>35.577772000000003</v>
      </c>
      <c r="R89" s="9">
        <v>70.837536</v>
      </c>
      <c r="S8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318.27300500000001</v>
      </c>
      <c r="T8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581.01467100000002</v>
      </c>
    </row>
    <row r="90" spans="1:20" x14ac:dyDescent="0.35">
      <c r="A90" s="2">
        <v>13</v>
      </c>
      <c r="B90" s="2">
        <v>1</v>
      </c>
      <c r="C90" s="2">
        <v>81</v>
      </c>
      <c r="D90" s="2" t="s">
        <v>88</v>
      </c>
      <c r="E90" s="9">
        <v>0</v>
      </c>
      <c r="F90" s="9">
        <v>0</v>
      </c>
      <c r="G90" s="9">
        <v>0</v>
      </c>
      <c r="H90" s="9">
        <v>0</v>
      </c>
      <c r="I90" s="9">
        <v>117.891069</v>
      </c>
      <c r="J90" s="9">
        <v>304.30411400000003</v>
      </c>
      <c r="K90" s="9">
        <v>22.801742000000001</v>
      </c>
      <c r="L90" s="9">
        <v>45.598953000000002</v>
      </c>
      <c r="M90" s="9">
        <v>0</v>
      </c>
      <c r="N90" s="9">
        <v>0</v>
      </c>
      <c r="O90" s="9">
        <v>869.11553500000002</v>
      </c>
      <c r="P90" s="9">
        <v>1743.5768459999999</v>
      </c>
      <c r="Q90" s="9">
        <v>50.448447999999999</v>
      </c>
      <c r="R90" s="9">
        <v>100.896896</v>
      </c>
      <c r="S9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1060.2567940000001</v>
      </c>
      <c r="T9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2093.4799130000001</v>
      </c>
    </row>
    <row r="91" spans="1:20" x14ac:dyDescent="0.35">
      <c r="A91" s="2">
        <v>13</v>
      </c>
      <c r="B91" s="2">
        <v>2</v>
      </c>
      <c r="C91" s="2">
        <v>100</v>
      </c>
      <c r="D91" s="2" t="s">
        <v>91</v>
      </c>
      <c r="E91" s="9">
        <v>0</v>
      </c>
      <c r="F91" s="9">
        <v>0</v>
      </c>
      <c r="G91" s="9">
        <v>0</v>
      </c>
      <c r="H91" s="9">
        <v>0</v>
      </c>
      <c r="I91" s="9">
        <v>41.256250000000001</v>
      </c>
      <c r="J91" s="9">
        <v>120.842046</v>
      </c>
      <c r="K91" s="9">
        <v>47.422148</v>
      </c>
      <c r="L91" s="9">
        <v>94.844296</v>
      </c>
      <c r="M91" s="9">
        <v>0</v>
      </c>
      <c r="N91" s="9">
        <v>0</v>
      </c>
      <c r="O91" s="9">
        <v>271.33736599999997</v>
      </c>
      <c r="P91" s="9">
        <v>542.67473199999995</v>
      </c>
      <c r="Q91" s="9">
        <v>33.012900000000002</v>
      </c>
      <c r="R91" s="9">
        <v>66.025800000000004</v>
      </c>
      <c r="S9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393.02866399999999</v>
      </c>
      <c r="T9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758.36107399999992</v>
      </c>
    </row>
    <row r="92" spans="1:20" x14ac:dyDescent="0.35">
      <c r="A92" s="2">
        <v>14</v>
      </c>
      <c r="B92" s="2">
        <v>3</v>
      </c>
      <c r="C92" s="2">
        <v>20</v>
      </c>
      <c r="D92" s="2" t="s">
        <v>98</v>
      </c>
      <c r="E92" s="9">
        <v>0</v>
      </c>
      <c r="F92" s="9">
        <v>0</v>
      </c>
      <c r="G92" s="9">
        <v>0</v>
      </c>
      <c r="H92" s="9">
        <v>0</v>
      </c>
      <c r="I92" s="9">
        <v>59.820134000000003</v>
      </c>
      <c r="J92" s="9">
        <v>196.65336300000001</v>
      </c>
      <c r="K92" s="9">
        <v>27.176974999999999</v>
      </c>
      <c r="L92" s="9">
        <v>64.078854000000007</v>
      </c>
      <c r="M92" s="9">
        <v>0</v>
      </c>
      <c r="N92" s="9">
        <v>0</v>
      </c>
      <c r="O92" s="9">
        <v>443.12570699999998</v>
      </c>
      <c r="P92" s="9">
        <v>887.34050100000002</v>
      </c>
      <c r="Q92" s="9">
        <v>52.539254</v>
      </c>
      <c r="R92" s="9">
        <v>105.030006</v>
      </c>
      <c r="S92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582.66206999999997</v>
      </c>
      <c r="T92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1148.0727179999999</v>
      </c>
    </row>
    <row r="93" spans="1:20" x14ac:dyDescent="0.35">
      <c r="A93" s="2">
        <v>14</v>
      </c>
      <c r="B93" s="2">
        <v>3</v>
      </c>
      <c r="C93" s="2">
        <v>22</v>
      </c>
      <c r="D93" s="2" t="s">
        <v>99</v>
      </c>
      <c r="E93" s="9">
        <v>0</v>
      </c>
      <c r="F93" s="9">
        <v>0</v>
      </c>
      <c r="G93" s="9">
        <v>0</v>
      </c>
      <c r="H93" s="9">
        <v>0</v>
      </c>
      <c r="I93" s="9">
        <v>28.848072999999999</v>
      </c>
      <c r="J93" s="9">
        <v>64.524546000000001</v>
      </c>
      <c r="K93" s="9">
        <v>8.0106330000000003</v>
      </c>
      <c r="L93" s="9">
        <v>16.021266000000001</v>
      </c>
      <c r="M93" s="9">
        <v>0</v>
      </c>
      <c r="N93" s="9">
        <v>0</v>
      </c>
      <c r="O93" s="9">
        <v>190.56775200000001</v>
      </c>
      <c r="P93" s="9">
        <v>381.13550400000003</v>
      </c>
      <c r="Q93" s="9">
        <v>20.391031000000002</v>
      </c>
      <c r="R93" s="9">
        <v>40.782062000000003</v>
      </c>
      <c r="S93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247.81748900000002</v>
      </c>
      <c r="T93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461.68131600000004</v>
      </c>
    </row>
    <row r="94" spans="1:20" x14ac:dyDescent="0.35">
      <c r="A94" s="2">
        <v>14</v>
      </c>
      <c r="B94" s="2">
        <v>3</v>
      </c>
      <c r="C94" s="2">
        <v>38</v>
      </c>
      <c r="D94" s="2" t="s">
        <v>100</v>
      </c>
      <c r="E94" s="9">
        <v>0</v>
      </c>
      <c r="F94" s="9">
        <v>0</v>
      </c>
      <c r="G94" s="9">
        <v>0</v>
      </c>
      <c r="H94" s="9">
        <v>0</v>
      </c>
      <c r="I94" s="9">
        <v>27.239623999999999</v>
      </c>
      <c r="J94" s="9">
        <v>54.479247999999998</v>
      </c>
      <c r="K94" s="9">
        <v>61.172629999999998</v>
      </c>
      <c r="L94" s="9">
        <v>132.93117000000001</v>
      </c>
      <c r="M94" s="9">
        <v>0</v>
      </c>
      <c r="N94" s="9">
        <v>0</v>
      </c>
      <c r="O94" s="9">
        <v>162.850112</v>
      </c>
      <c r="P94" s="9">
        <v>325.70022399999999</v>
      </c>
      <c r="Q94" s="9">
        <v>21.200202000000001</v>
      </c>
      <c r="R94" s="9">
        <v>42.400404000000002</v>
      </c>
      <c r="S94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272.46256799999998</v>
      </c>
      <c r="T94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513.11064199999998</v>
      </c>
    </row>
    <row r="95" spans="1:20" x14ac:dyDescent="0.35">
      <c r="A95" s="2">
        <v>14</v>
      </c>
      <c r="B95" s="2">
        <v>2</v>
      </c>
      <c r="C95" s="2">
        <v>44</v>
      </c>
      <c r="D95" s="2" t="s">
        <v>95</v>
      </c>
      <c r="E95" s="9">
        <v>36.712000000000003</v>
      </c>
      <c r="F95" s="9">
        <v>146.84800000000001</v>
      </c>
      <c r="G95" s="9">
        <v>0</v>
      </c>
      <c r="H95" s="9">
        <v>0</v>
      </c>
      <c r="I95" s="9">
        <v>70.734740000000002</v>
      </c>
      <c r="J95" s="9">
        <v>216.54207</v>
      </c>
      <c r="K95" s="9">
        <v>46.984360000000002</v>
      </c>
      <c r="L95" s="9">
        <v>98.292377000000002</v>
      </c>
      <c r="M95" s="9">
        <v>0</v>
      </c>
      <c r="N95" s="9">
        <v>0</v>
      </c>
      <c r="O95" s="9">
        <v>372.56902000000002</v>
      </c>
      <c r="P95" s="9">
        <v>746.38530200000002</v>
      </c>
      <c r="Q95" s="9">
        <v>64.778585000000007</v>
      </c>
      <c r="R95" s="9">
        <v>129.55717000000001</v>
      </c>
      <c r="S95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591.77870500000006</v>
      </c>
      <c r="T95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1208.067749</v>
      </c>
    </row>
    <row r="96" spans="1:20" x14ac:dyDescent="0.35">
      <c r="A96" s="2">
        <v>14</v>
      </c>
      <c r="B96" s="2">
        <v>1</v>
      </c>
      <c r="C96" s="2">
        <v>45</v>
      </c>
      <c r="D96" s="2" t="s">
        <v>92</v>
      </c>
      <c r="E96" s="9">
        <v>16.866970999999999</v>
      </c>
      <c r="F96" s="9">
        <v>67.467883999999998</v>
      </c>
      <c r="G96" s="9">
        <v>0</v>
      </c>
      <c r="H96" s="9">
        <v>0</v>
      </c>
      <c r="I96" s="9">
        <v>62.687593</v>
      </c>
      <c r="J96" s="9">
        <v>181.74593899999999</v>
      </c>
      <c r="K96" s="9">
        <v>32.009404000000004</v>
      </c>
      <c r="L96" s="9">
        <v>84.691773999999995</v>
      </c>
      <c r="M96" s="9">
        <v>0</v>
      </c>
      <c r="N96" s="9">
        <v>0</v>
      </c>
      <c r="O96" s="9">
        <v>676.72295099999997</v>
      </c>
      <c r="P96" s="9">
        <v>1359.6349560000001</v>
      </c>
      <c r="Q96" s="9">
        <v>83.691711999999995</v>
      </c>
      <c r="R96" s="9">
        <v>167.38342399999999</v>
      </c>
      <c r="S96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871.97863099999995</v>
      </c>
      <c r="T96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1693.540553</v>
      </c>
    </row>
    <row r="97" spans="1:20" x14ac:dyDescent="0.35">
      <c r="A97" s="2">
        <v>14</v>
      </c>
      <c r="B97" s="2">
        <v>2</v>
      </c>
      <c r="C97" s="2">
        <v>50</v>
      </c>
      <c r="D97" s="2" t="s">
        <v>96</v>
      </c>
      <c r="E97" s="9">
        <v>0</v>
      </c>
      <c r="F97" s="9">
        <v>0</v>
      </c>
      <c r="G97" s="9">
        <v>0</v>
      </c>
      <c r="H97" s="9">
        <v>0</v>
      </c>
      <c r="I97" s="9">
        <v>65.827699999999993</v>
      </c>
      <c r="J97" s="9">
        <v>208.66840500000001</v>
      </c>
      <c r="K97" s="9">
        <v>58.070492999999999</v>
      </c>
      <c r="L97" s="9">
        <v>129.66572199999999</v>
      </c>
      <c r="M97" s="9">
        <v>0</v>
      </c>
      <c r="N97" s="9">
        <v>0</v>
      </c>
      <c r="O97" s="9">
        <v>356.885941</v>
      </c>
      <c r="P97" s="9">
        <v>713.88528299999996</v>
      </c>
      <c r="Q97" s="9">
        <v>99.247349999999997</v>
      </c>
      <c r="R97" s="9">
        <v>198.324613</v>
      </c>
      <c r="S97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580.03148399999998</v>
      </c>
      <c r="T97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1052.2194099999999</v>
      </c>
    </row>
    <row r="98" spans="1:20" x14ac:dyDescent="0.35">
      <c r="A98" s="2">
        <v>14</v>
      </c>
      <c r="B98" s="2">
        <v>3</v>
      </c>
      <c r="C98" s="2">
        <v>56</v>
      </c>
      <c r="D98" s="2" t="s">
        <v>101</v>
      </c>
      <c r="E98" s="9">
        <v>0</v>
      </c>
      <c r="F98" s="9">
        <v>0</v>
      </c>
      <c r="G98" s="9">
        <v>0</v>
      </c>
      <c r="H98" s="9">
        <v>0</v>
      </c>
      <c r="I98" s="9">
        <v>65.190337999999997</v>
      </c>
      <c r="J98" s="9">
        <v>188.95816199999999</v>
      </c>
      <c r="K98" s="9">
        <v>33.531089999999999</v>
      </c>
      <c r="L98" s="9">
        <v>68.908835999999994</v>
      </c>
      <c r="M98" s="9">
        <v>0</v>
      </c>
      <c r="N98" s="9">
        <v>0</v>
      </c>
      <c r="O98" s="9">
        <v>463.61298799999997</v>
      </c>
      <c r="P98" s="9">
        <v>927.21039800000005</v>
      </c>
      <c r="Q98" s="9">
        <v>109.19629</v>
      </c>
      <c r="R98" s="9">
        <v>218.39258000000001</v>
      </c>
      <c r="S98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671.5307059999999</v>
      </c>
      <c r="T98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1185.0773960000001</v>
      </c>
    </row>
    <row r="99" spans="1:20" x14ac:dyDescent="0.35">
      <c r="A99" s="2">
        <v>14</v>
      </c>
      <c r="B99" s="2">
        <v>1</v>
      </c>
      <c r="C99" s="2">
        <v>75</v>
      </c>
      <c r="D99" s="2" t="s">
        <v>93</v>
      </c>
      <c r="E99" s="9">
        <v>13.123533</v>
      </c>
      <c r="F99" s="9">
        <v>52.494132</v>
      </c>
      <c r="G99" s="9">
        <v>0</v>
      </c>
      <c r="H99" s="9">
        <v>0</v>
      </c>
      <c r="I99" s="9">
        <v>22.813490000000002</v>
      </c>
      <c r="J99" s="9">
        <v>70.602896000000001</v>
      </c>
      <c r="K99" s="9">
        <v>34.605376999999997</v>
      </c>
      <c r="L99" s="9">
        <v>69.210465999999997</v>
      </c>
      <c r="M99" s="9">
        <v>0</v>
      </c>
      <c r="N99" s="9">
        <v>0</v>
      </c>
      <c r="O99" s="9">
        <v>330.96639699999997</v>
      </c>
      <c r="P99" s="9">
        <v>661.933494</v>
      </c>
      <c r="Q99" s="9">
        <v>27.741105999999998</v>
      </c>
      <c r="R99" s="9">
        <v>55.482211999999997</v>
      </c>
      <c r="S99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429.24990299999996</v>
      </c>
      <c r="T99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854.24098800000002</v>
      </c>
    </row>
    <row r="100" spans="1:20" x14ac:dyDescent="0.35">
      <c r="A100" s="2">
        <v>14</v>
      </c>
      <c r="B100" s="2">
        <v>2</v>
      </c>
      <c r="C100" s="2">
        <v>87</v>
      </c>
      <c r="D100" s="2" t="s">
        <v>97</v>
      </c>
      <c r="E100" s="9">
        <v>0</v>
      </c>
      <c r="F100" s="9">
        <v>0</v>
      </c>
      <c r="G100" s="9">
        <v>0</v>
      </c>
      <c r="H100" s="9">
        <v>0</v>
      </c>
      <c r="I100" s="9">
        <v>61.956772000000001</v>
      </c>
      <c r="J100" s="9">
        <v>156.36503999999999</v>
      </c>
      <c r="K100" s="9">
        <v>18.396111999999999</v>
      </c>
      <c r="L100" s="9">
        <v>42.427847999999997</v>
      </c>
      <c r="M100" s="9">
        <v>0</v>
      </c>
      <c r="N100" s="9">
        <v>0</v>
      </c>
      <c r="O100" s="9">
        <v>154.97441499999999</v>
      </c>
      <c r="P100" s="9">
        <v>310.54920199999998</v>
      </c>
      <c r="Q100" s="9">
        <v>36.476759000000001</v>
      </c>
      <c r="R100" s="9">
        <v>71.222178</v>
      </c>
      <c r="S100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271.804058</v>
      </c>
      <c r="T100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509.34208999999998</v>
      </c>
    </row>
    <row r="101" spans="1:20" x14ac:dyDescent="0.35">
      <c r="A101" s="2">
        <v>14</v>
      </c>
      <c r="B101" s="2">
        <v>1</v>
      </c>
      <c r="C101" s="2">
        <v>88</v>
      </c>
      <c r="D101" s="2" t="s">
        <v>94</v>
      </c>
      <c r="E101" s="9">
        <v>0</v>
      </c>
      <c r="F101" s="9">
        <v>0</v>
      </c>
      <c r="G101" s="9">
        <v>0</v>
      </c>
      <c r="H101" s="9">
        <v>0</v>
      </c>
      <c r="I101" s="9">
        <v>66.159025999999997</v>
      </c>
      <c r="J101" s="9">
        <v>147.15479500000001</v>
      </c>
      <c r="K101" s="9">
        <v>37.129201999999999</v>
      </c>
      <c r="L101" s="9">
        <v>84.284651999999994</v>
      </c>
      <c r="M101" s="9">
        <v>0</v>
      </c>
      <c r="N101" s="9">
        <v>0</v>
      </c>
      <c r="O101" s="9">
        <v>265.27878099999998</v>
      </c>
      <c r="P101" s="9">
        <v>532.040075</v>
      </c>
      <c r="Q101" s="9">
        <v>38.678182</v>
      </c>
      <c r="R101" s="9">
        <v>77.356363999999999</v>
      </c>
      <c r="S101" s="6">
        <f>SUM(Table2[[#This Row],[Normal Interstate Paved Route Miles]],Table2[[#This Row],[Business, Etc. Interstate Paved Route Miles]],Table2[[#This Row],[US Paved Route Miles]],Table2[[#This Row],[NC Paved Route Miles]],Table2[[#This Row],[NC Unpaved Route Miles]],Table2[[#This Row],[SR Paved Route Miles]],Table2[[#This Row],[SR Unpaved Route Miles]])</f>
        <v>407.24519099999998</v>
      </c>
      <c r="T101" s="6">
        <f>SUM(Table2[[#This Row],[Normal Interstate Paved Lane Miles]],Table2[[#This Row],[Business, Etc. Interstate Paved Lane Miles]],Table2[[#This Row],[US Paved Lane Miles]],Table2[[#This Row],[NC Paved Lane Miles]],Table2[[#This Row],[SR Paved Lane Miles]])</f>
        <v>763.47952199999997</v>
      </c>
    </row>
    <row r="102" spans="1:20" s="9" customFormat="1" x14ac:dyDescent="0.35">
      <c r="A102" s="5"/>
      <c r="B102" s="5"/>
      <c r="C102" s="5"/>
      <c r="D102" s="5"/>
      <c r="E102" s="5">
        <f>SUBTOTAL(109,Table2[Normal Interstate Paved Route Miles])</f>
        <v>1442.987725</v>
      </c>
      <c r="F102" s="8">
        <f>SUBTOTAL(109,Table2[Normal Interstate Paved Lane Miles])</f>
        <v>7053.3267280000018</v>
      </c>
      <c r="G102" s="5">
        <f>SUBTOTAL(109,Table2[Business, Etc. Interstate Paved Route Miles])</f>
        <v>15.128034</v>
      </c>
      <c r="H102" s="5">
        <f>SUBTOTAL(109,Table2[Business, Etc. Interstate Paved Lane Miles])</f>
        <v>60.512135999999998</v>
      </c>
      <c r="I102" s="8">
        <f>SUBTOTAL(109,Table2[US Paved Route Miles])</f>
        <v>5586.1293070000002</v>
      </c>
      <c r="J102" s="8">
        <f>SUBTOTAL(109,Table2[US Paved Lane Miles])</f>
        <v>16829.702663000004</v>
      </c>
      <c r="K102" s="8">
        <f>SUBTOTAL(109,Table2[NC Paved Route Miles])</f>
        <v>8154.5655230000011</v>
      </c>
      <c r="L102" s="8">
        <f>SUBTOTAL(109,Table2[NC Paved Lane Miles])</f>
        <v>18582.342883999998</v>
      </c>
      <c r="M102" s="5">
        <f>SUBTOTAL(109,Table2[NC Unpaved Route Miles])</f>
        <v>12.251261</v>
      </c>
      <c r="N102" s="5">
        <f>SUBTOTAL(109,Table2[NC Unpaved Lane Miles])</f>
        <v>24.502521999999999</v>
      </c>
      <c r="O102" s="8">
        <f>SUBTOTAL(109,Table2[SR Paved Route Miles])</f>
        <v>61703.905325</v>
      </c>
      <c r="P102" s="8">
        <f>SUBTOTAL(109,Table2[SR Paved Lane Miles])</f>
        <v>125380.058032</v>
      </c>
      <c r="Q102" s="8">
        <f>SUBTOTAL(109,Table2[SR Unpaved Route Miles])</f>
        <v>3788.3236449999995</v>
      </c>
      <c r="R102" s="8">
        <f>SUBTOTAL(109,Table2[SR Unpaved Lane Miles])</f>
        <v>7481.6853619999983</v>
      </c>
      <c r="S102" s="8">
        <f>SUBTOTAL(109,Table2[Total Miles])</f>
        <v>80703.290819999995</v>
      </c>
      <c r="T102" s="8">
        <f>SUBTOTAL(109,Table2[Total Lane Miles])</f>
        <v>167905.94244299998</v>
      </c>
    </row>
  </sheetData>
  <sortState xmlns:xlrd2="http://schemas.microsoft.com/office/spreadsheetml/2017/richdata2" ref="A2:R101">
    <sortCondition ref="A2:A101"/>
    <sortCondition ref="B2:B101"/>
    <sortCondition ref="C2:C101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R18"/>
  <sheetViews>
    <sheetView tabSelected="1" workbookViewId="0">
      <selection activeCell="F26" sqref="F26"/>
    </sheetView>
  </sheetViews>
  <sheetFormatPr defaultRowHeight="14.5" x14ac:dyDescent="0.35"/>
  <cols>
    <col min="1" max="1" width="11.90625" style="2" bestFit="1" customWidth="1"/>
    <col min="2" max="2" width="11.36328125" style="3" bestFit="1" customWidth="1"/>
    <col min="3" max="3" width="10.26953125" style="3" bestFit="1" customWidth="1"/>
    <col min="4" max="5" width="12.7265625" style="3" bestFit="1" customWidth="1"/>
    <col min="6" max="6" width="7.90625" style="3" bestFit="1" customWidth="1"/>
    <col min="7" max="7" width="8.90625" style="3" bestFit="1" customWidth="1"/>
    <col min="8" max="8" width="11.36328125" style="3" bestFit="1" customWidth="1"/>
    <col min="9" max="9" width="8.90625" style="3" bestFit="1" customWidth="1"/>
    <col min="10" max="10" width="8.26953125" style="3" bestFit="1" customWidth="1"/>
    <col min="11" max="11" width="9.6328125" style="3" bestFit="1" customWidth="1"/>
    <col min="12" max="12" width="8.90625" style="3" bestFit="1" customWidth="1"/>
    <col min="13" max="13" width="9.90625" style="3" bestFit="1" customWidth="1"/>
    <col min="14" max="14" width="8.26953125" style="3" bestFit="1" customWidth="1"/>
    <col min="15" max="15" width="9.6328125" style="3" bestFit="1" customWidth="1"/>
    <col min="16" max="16" width="8.90625" style="3" bestFit="1" customWidth="1"/>
    <col min="17" max="17" width="9.90625" style="3" bestFit="1" customWidth="1"/>
    <col min="18" max="18" width="21" bestFit="1" customWidth="1"/>
  </cols>
  <sheetData>
    <row r="3" spans="1:18" s="2" customFormat="1" ht="60" customHeight="1" x14ac:dyDescent="0.35">
      <c r="A3" s="10" t="s">
        <v>0</v>
      </c>
      <c r="B3" s="3" t="s">
        <v>121</v>
      </c>
      <c r="C3" s="3" t="s">
        <v>122</v>
      </c>
      <c r="D3" s="3" t="s">
        <v>123</v>
      </c>
      <c r="E3" s="3" t="s">
        <v>124</v>
      </c>
      <c r="F3" s="3" t="s">
        <v>125</v>
      </c>
      <c r="G3" s="3" t="s">
        <v>126</v>
      </c>
      <c r="H3" s="3" t="s">
        <v>127</v>
      </c>
      <c r="I3" s="3" t="s">
        <v>128</v>
      </c>
      <c r="J3" s="3" t="s">
        <v>129</v>
      </c>
      <c r="K3" s="3" t="s">
        <v>130</v>
      </c>
      <c r="L3" s="3" t="s">
        <v>131</v>
      </c>
      <c r="M3" s="3" t="s">
        <v>132</v>
      </c>
      <c r="N3" s="3" t="s">
        <v>133</v>
      </c>
      <c r="O3" s="3" t="s">
        <v>134</v>
      </c>
      <c r="P3" s="3" t="s">
        <v>135</v>
      </c>
      <c r="Q3" s="3" t="s">
        <v>136</v>
      </c>
      <c r="R3"/>
    </row>
    <row r="4" spans="1:18" x14ac:dyDescent="0.35">
      <c r="A4" s="2">
        <v>1</v>
      </c>
      <c r="B4" s="11">
        <v>7.5007330000000003</v>
      </c>
      <c r="C4" s="11">
        <v>30.002932000000001</v>
      </c>
      <c r="D4" s="11">
        <v>0</v>
      </c>
      <c r="E4" s="11">
        <v>0</v>
      </c>
      <c r="F4" s="11">
        <v>576.454747</v>
      </c>
      <c r="G4" s="11">
        <v>1663.906606</v>
      </c>
      <c r="H4" s="11">
        <v>782.88108099999999</v>
      </c>
      <c r="I4" s="11">
        <v>1619.102486</v>
      </c>
      <c r="J4" s="11">
        <v>0</v>
      </c>
      <c r="K4" s="11">
        <v>0</v>
      </c>
      <c r="L4" s="11">
        <v>3547.6972300000007</v>
      </c>
      <c r="M4" s="11">
        <v>7098.102664</v>
      </c>
      <c r="N4" s="11">
        <v>301.77018300000003</v>
      </c>
      <c r="O4" s="11">
        <v>593.11655399999995</v>
      </c>
      <c r="P4" s="11">
        <v>5216.3039740000004</v>
      </c>
      <c r="Q4" s="11">
        <v>10411.114688</v>
      </c>
    </row>
    <row r="5" spans="1:18" x14ac:dyDescent="0.35">
      <c r="A5" s="2">
        <v>2</v>
      </c>
      <c r="B5" s="11">
        <v>20.280442000000001</v>
      </c>
      <c r="C5" s="11">
        <v>81.121768000000003</v>
      </c>
      <c r="D5" s="11">
        <v>0</v>
      </c>
      <c r="E5" s="11">
        <v>0</v>
      </c>
      <c r="F5" s="11">
        <v>395.75548100000003</v>
      </c>
      <c r="G5" s="11">
        <v>1214.3343070000001</v>
      </c>
      <c r="H5" s="11">
        <v>704.56984000000011</v>
      </c>
      <c r="I5" s="11">
        <v>1651.9924250000001</v>
      </c>
      <c r="J5" s="11">
        <v>0</v>
      </c>
      <c r="K5" s="11">
        <v>0</v>
      </c>
      <c r="L5" s="11">
        <v>3745.8226330000002</v>
      </c>
      <c r="M5" s="11">
        <v>7573.214841</v>
      </c>
      <c r="N5" s="11">
        <v>214.31194399999998</v>
      </c>
      <c r="O5" s="11">
        <v>426.86084200000005</v>
      </c>
      <c r="P5" s="11">
        <v>5080.7403399999994</v>
      </c>
      <c r="Q5" s="11">
        <v>10520.663340999999</v>
      </c>
    </row>
    <row r="6" spans="1:18" x14ac:dyDescent="0.35">
      <c r="A6" s="2">
        <v>3</v>
      </c>
      <c r="B6" s="11">
        <v>100.08537900000002</v>
      </c>
      <c r="C6" s="11">
        <v>400.34151600000007</v>
      </c>
      <c r="D6" s="11">
        <v>0</v>
      </c>
      <c r="E6" s="11">
        <v>0</v>
      </c>
      <c r="F6" s="11">
        <v>451.36089700000002</v>
      </c>
      <c r="G6" s="11">
        <v>1413.9303199999999</v>
      </c>
      <c r="H6" s="11">
        <v>720.46097000000009</v>
      </c>
      <c r="I6" s="11">
        <v>1664.031223</v>
      </c>
      <c r="J6" s="11">
        <v>0</v>
      </c>
      <c r="K6" s="11">
        <v>0</v>
      </c>
      <c r="L6" s="11">
        <v>4339.5616410000002</v>
      </c>
      <c r="M6" s="11">
        <v>8763.4361680000002</v>
      </c>
      <c r="N6" s="11">
        <v>94.584753000000006</v>
      </c>
      <c r="O6" s="11">
        <v>186.01554100000001</v>
      </c>
      <c r="P6" s="11">
        <v>5706.0536400000001</v>
      </c>
      <c r="Q6" s="11">
        <v>12241.739227</v>
      </c>
    </row>
    <row r="7" spans="1:18" x14ac:dyDescent="0.35">
      <c r="A7" s="2">
        <v>4</v>
      </c>
      <c r="B7" s="11">
        <v>193.98575300000002</v>
      </c>
      <c r="C7" s="11">
        <v>779.67162400000007</v>
      </c>
      <c r="D7" s="11">
        <v>0</v>
      </c>
      <c r="E7" s="11">
        <v>0</v>
      </c>
      <c r="F7" s="11">
        <v>488.407355</v>
      </c>
      <c r="G7" s="11">
        <v>1451.5052860000001</v>
      </c>
      <c r="H7" s="11">
        <v>787.69703400000003</v>
      </c>
      <c r="I7" s="11">
        <v>1688.4536200000002</v>
      </c>
      <c r="J7" s="11">
        <v>0</v>
      </c>
      <c r="K7" s="11">
        <v>0</v>
      </c>
      <c r="L7" s="11">
        <v>4960.4310859999996</v>
      </c>
      <c r="M7" s="11">
        <v>10029.501403</v>
      </c>
      <c r="N7" s="11">
        <v>126.08623800000001</v>
      </c>
      <c r="O7" s="11">
        <v>251.35121300000003</v>
      </c>
      <c r="P7" s="11">
        <v>6556.6074659999995</v>
      </c>
      <c r="Q7" s="11">
        <v>13949.131933000001</v>
      </c>
    </row>
    <row r="8" spans="1:18" x14ac:dyDescent="0.35">
      <c r="A8" s="2">
        <v>5</v>
      </c>
      <c r="B8" s="11">
        <v>165.877925</v>
      </c>
      <c r="C8" s="11">
        <v>932.65065600000014</v>
      </c>
      <c r="D8" s="11">
        <v>0</v>
      </c>
      <c r="E8" s="11">
        <v>0</v>
      </c>
      <c r="F8" s="11">
        <v>429.87856799999997</v>
      </c>
      <c r="G8" s="11">
        <v>1386.7773029999998</v>
      </c>
      <c r="H8" s="11">
        <v>498.56964200000004</v>
      </c>
      <c r="I8" s="11">
        <v>1301.9606060000001</v>
      </c>
      <c r="J8" s="11">
        <v>0</v>
      </c>
      <c r="K8" s="11">
        <v>0</v>
      </c>
      <c r="L8" s="11">
        <v>5414.5034949999999</v>
      </c>
      <c r="M8" s="11">
        <v>11405.483323000002</v>
      </c>
      <c r="N8" s="11">
        <v>270.75523900000002</v>
      </c>
      <c r="O8" s="11">
        <v>532.17438099999993</v>
      </c>
      <c r="P8" s="11">
        <v>6779.5848690000003</v>
      </c>
      <c r="Q8" s="11">
        <v>15026.871888</v>
      </c>
    </row>
    <row r="9" spans="1:18" x14ac:dyDescent="0.35">
      <c r="A9" s="2">
        <v>6</v>
      </c>
      <c r="B9" s="11">
        <v>119.556518</v>
      </c>
      <c r="C9" s="11">
        <v>481.65777800000001</v>
      </c>
      <c r="D9" s="11">
        <v>15.128034</v>
      </c>
      <c r="E9" s="11">
        <v>60.512135999999998</v>
      </c>
      <c r="F9" s="11">
        <v>343.99302499999999</v>
      </c>
      <c r="G9" s="11">
        <v>948.84895499999993</v>
      </c>
      <c r="H9" s="11">
        <v>860.51449599999989</v>
      </c>
      <c r="I9" s="11">
        <v>1983.3498650000001</v>
      </c>
      <c r="J9" s="11">
        <v>0</v>
      </c>
      <c r="K9" s="11">
        <v>0</v>
      </c>
      <c r="L9" s="11">
        <v>4771.5606459999999</v>
      </c>
      <c r="M9" s="11">
        <v>9724.9117150000002</v>
      </c>
      <c r="N9" s="11">
        <v>212.09336099999999</v>
      </c>
      <c r="O9" s="11">
        <v>417.99345300000004</v>
      </c>
      <c r="P9" s="11">
        <v>6322.8460799999993</v>
      </c>
      <c r="Q9" s="11">
        <v>13199.280448999998</v>
      </c>
    </row>
    <row r="10" spans="1:18" x14ac:dyDescent="0.35">
      <c r="A10" s="2">
        <v>7</v>
      </c>
      <c r="B10" s="11">
        <v>158.20704099999998</v>
      </c>
      <c r="C10" s="11">
        <v>942.96243400000003</v>
      </c>
      <c r="D10" s="11">
        <v>0</v>
      </c>
      <c r="E10" s="11">
        <v>0</v>
      </c>
      <c r="F10" s="11">
        <v>291.790301</v>
      </c>
      <c r="G10" s="11">
        <v>967.52503999999999</v>
      </c>
      <c r="H10" s="11">
        <v>485.57732100000004</v>
      </c>
      <c r="I10" s="11">
        <v>1094.7784980000001</v>
      </c>
      <c r="J10" s="11">
        <v>0</v>
      </c>
      <c r="K10" s="11">
        <v>0</v>
      </c>
      <c r="L10" s="11">
        <v>4445.1926060000005</v>
      </c>
      <c r="M10" s="11">
        <v>9196.6549329999998</v>
      </c>
      <c r="N10" s="11">
        <v>205.48499200000001</v>
      </c>
      <c r="O10" s="11">
        <v>407.94874599999997</v>
      </c>
      <c r="P10" s="11">
        <v>5586.2522609999996</v>
      </c>
      <c r="Q10" s="11">
        <v>12201.920904999999</v>
      </c>
    </row>
    <row r="11" spans="1:18" x14ac:dyDescent="0.35">
      <c r="A11" s="2">
        <v>8</v>
      </c>
      <c r="B11" s="11">
        <v>84.308374999999998</v>
      </c>
      <c r="C11" s="11">
        <v>351.88196599999998</v>
      </c>
      <c r="D11" s="11">
        <v>0</v>
      </c>
      <c r="E11" s="11">
        <v>0</v>
      </c>
      <c r="F11" s="11">
        <v>508.73583500000001</v>
      </c>
      <c r="G11" s="11">
        <v>1602.0497189999999</v>
      </c>
      <c r="H11" s="11">
        <v>534.37152200000003</v>
      </c>
      <c r="I11" s="11">
        <v>1145.57494</v>
      </c>
      <c r="J11" s="11">
        <v>0</v>
      </c>
      <c r="K11" s="11">
        <v>0</v>
      </c>
      <c r="L11" s="11">
        <v>5562.4057759999996</v>
      </c>
      <c r="M11" s="11">
        <v>11158.922219</v>
      </c>
      <c r="N11" s="11">
        <v>299.40380300000004</v>
      </c>
      <c r="O11" s="11">
        <v>595.27232300000003</v>
      </c>
      <c r="P11" s="11">
        <v>6989.2253110000001</v>
      </c>
      <c r="Q11" s="11">
        <v>14258.428844</v>
      </c>
    </row>
    <row r="12" spans="1:18" x14ac:dyDescent="0.35">
      <c r="A12" s="2">
        <v>9</v>
      </c>
      <c r="B12" s="11">
        <v>116.762767</v>
      </c>
      <c r="C12" s="11">
        <v>632.89739400000008</v>
      </c>
      <c r="D12" s="11">
        <v>0</v>
      </c>
      <c r="E12" s="11">
        <v>0</v>
      </c>
      <c r="F12" s="11">
        <v>246.71804299999999</v>
      </c>
      <c r="G12" s="11">
        <v>748.29006800000002</v>
      </c>
      <c r="H12" s="11">
        <v>430.99780699999997</v>
      </c>
      <c r="I12" s="11">
        <v>996.48813900000005</v>
      </c>
      <c r="J12" s="11">
        <v>0</v>
      </c>
      <c r="K12" s="11">
        <v>0</v>
      </c>
      <c r="L12" s="11">
        <v>4188.2997510000005</v>
      </c>
      <c r="M12" s="11">
        <v>8513.6600120000003</v>
      </c>
      <c r="N12" s="11">
        <v>163.71992299999999</v>
      </c>
      <c r="O12" s="11">
        <v>323.52624500000002</v>
      </c>
      <c r="P12" s="11">
        <v>5146.4982909999999</v>
      </c>
      <c r="Q12" s="11">
        <v>10891.335612999999</v>
      </c>
    </row>
    <row r="13" spans="1:18" x14ac:dyDescent="0.35">
      <c r="A13" s="2">
        <v>10</v>
      </c>
      <c r="B13" s="11">
        <v>135.63647500000002</v>
      </c>
      <c r="C13" s="11">
        <v>944.90060600000004</v>
      </c>
      <c r="D13" s="11">
        <v>0</v>
      </c>
      <c r="E13" s="11">
        <v>0</v>
      </c>
      <c r="F13" s="11">
        <v>237.629166</v>
      </c>
      <c r="G13" s="11">
        <v>838.28953100000001</v>
      </c>
      <c r="H13" s="11">
        <v>522.76810599999999</v>
      </c>
      <c r="I13" s="11">
        <v>1413.4526259999998</v>
      </c>
      <c r="J13" s="11">
        <v>0</v>
      </c>
      <c r="K13" s="11">
        <v>0</v>
      </c>
      <c r="L13" s="11">
        <v>4064.0678669999998</v>
      </c>
      <c r="M13" s="11">
        <v>8379.3158939999994</v>
      </c>
      <c r="N13" s="11">
        <v>96.696241000000001</v>
      </c>
      <c r="O13" s="11">
        <v>188.44271499999999</v>
      </c>
      <c r="P13" s="11">
        <v>5056.7978549999998</v>
      </c>
      <c r="Q13" s="11">
        <v>11575.958657000001</v>
      </c>
    </row>
    <row r="14" spans="1:18" x14ac:dyDescent="0.35">
      <c r="A14" s="2">
        <v>11</v>
      </c>
      <c r="B14" s="11">
        <v>49.563000000000002</v>
      </c>
      <c r="C14" s="11">
        <v>198.25200000000001</v>
      </c>
      <c r="D14" s="11">
        <v>0</v>
      </c>
      <c r="E14" s="11">
        <v>0</v>
      </c>
      <c r="F14" s="11">
        <v>391.739619</v>
      </c>
      <c r="G14" s="11">
        <v>1129.617882</v>
      </c>
      <c r="H14" s="11">
        <v>467.33273799999995</v>
      </c>
      <c r="I14" s="11">
        <v>988.89721599999996</v>
      </c>
      <c r="J14" s="11">
        <v>7.8175520000000001</v>
      </c>
      <c r="K14" s="11">
        <v>15.635104</v>
      </c>
      <c r="L14" s="11">
        <v>4335.9167010000001</v>
      </c>
      <c r="M14" s="11">
        <v>8698.9434509999992</v>
      </c>
      <c r="N14" s="11">
        <v>730.38382500000012</v>
      </c>
      <c r="O14" s="11">
        <v>1419.63374</v>
      </c>
      <c r="P14" s="11">
        <v>5982.7534350000005</v>
      </c>
      <c r="Q14" s="11">
        <v>11015.710548999999</v>
      </c>
    </row>
    <row r="15" spans="1:18" x14ac:dyDescent="0.35">
      <c r="A15" s="2">
        <v>12</v>
      </c>
      <c r="B15" s="11">
        <v>108.72608</v>
      </c>
      <c r="C15" s="11">
        <v>501.47880600000002</v>
      </c>
      <c r="D15" s="11">
        <v>0</v>
      </c>
      <c r="E15" s="11">
        <v>0</v>
      </c>
      <c r="F15" s="11">
        <v>260.51796899999999</v>
      </c>
      <c r="G15" s="11">
        <v>785.48622</v>
      </c>
      <c r="H15" s="11">
        <v>576.51280200000008</v>
      </c>
      <c r="I15" s="11">
        <v>1340.114759</v>
      </c>
      <c r="J15" s="11">
        <v>0</v>
      </c>
      <c r="K15" s="11">
        <v>0</v>
      </c>
      <c r="L15" s="11">
        <v>5113.9904179999994</v>
      </c>
      <c r="M15" s="11">
        <v>10370.646014000002</v>
      </c>
      <c r="N15" s="11">
        <v>181.267877</v>
      </c>
      <c r="O15" s="11">
        <v>358.36556099999996</v>
      </c>
      <c r="P15" s="11">
        <v>6241.0151459999997</v>
      </c>
      <c r="Q15" s="11">
        <v>12997.725799</v>
      </c>
    </row>
    <row r="16" spans="1:18" x14ac:dyDescent="0.35">
      <c r="A16" s="2">
        <v>13</v>
      </c>
      <c r="B16" s="11">
        <v>115.79473300000001</v>
      </c>
      <c r="C16" s="11">
        <v>508.69723200000004</v>
      </c>
      <c r="D16" s="11">
        <v>0</v>
      </c>
      <c r="E16" s="11">
        <v>0</v>
      </c>
      <c r="F16" s="11">
        <v>431.87081100000006</v>
      </c>
      <c r="G16" s="11">
        <v>1193.4469620000002</v>
      </c>
      <c r="H16" s="11">
        <v>425.22588799999994</v>
      </c>
      <c r="I16" s="11">
        <v>903.63351599999999</v>
      </c>
      <c r="J16" s="11">
        <v>4.4337090000000003</v>
      </c>
      <c r="K16" s="11">
        <v>8.8674180000000007</v>
      </c>
      <c r="L16" s="11">
        <v>3796.9014109999998</v>
      </c>
      <c r="M16" s="11">
        <v>7621.4504560000005</v>
      </c>
      <c r="N16" s="11">
        <v>337.82479499999999</v>
      </c>
      <c r="O16" s="11">
        <v>675.05303500000002</v>
      </c>
      <c r="P16" s="11">
        <v>5112.0513470000005</v>
      </c>
      <c r="Q16" s="11">
        <v>10227.228166000001</v>
      </c>
    </row>
    <row r="17" spans="1:17" ht="15" thickBot="1" x14ac:dyDescent="0.4">
      <c r="A17" s="2">
        <v>14</v>
      </c>
      <c r="B17" s="11">
        <v>66.702504000000005</v>
      </c>
      <c r="C17" s="11">
        <v>266.81001600000002</v>
      </c>
      <c r="D17" s="11">
        <v>0</v>
      </c>
      <c r="E17" s="11">
        <v>0</v>
      </c>
      <c r="F17" s="11">
        <v>531.27748999999994</v>
      </c>
      <c r="G17" s="11">
        <v>1485.6944639999999</v>
      </c>
      <c r="H17" s="11">
        <v>357.086276</v>
      </c>
      <c r="I17" s="11">
        <v>790.51296499999989</v>
      </c>
      <c r="J17" s="11">
        <v>0</v>
      </c>
      <c r="K17" s="11">
        <v>0</v>
      </c>
      <c r="L17" s="11">
        <v>3417.5540640000004</v>
      </c>
      <c r="M17" s="11">
        <v>6845.8149389999999</v>
      </c>
      <c r="N17" s="11">
        <v>553.940471</v>
      </c>
      <c r="O17" s="11">
        <v>1105.9310130000001</v>
      </c>
      <c r="P17" s="11">
        <v>4926.5608050000001</v>
      </c>
      <c r="Q17" s="11">
        <v>9388.8323839999994</v>
      </c>
    </row>
    <row r="18" spans="1:17" ht="15" thickTop="1" x14ac:dyDescent="0.35">
      <c r="A18" s="2" t="s">
        <v>118</v>
      </c>
      <c r="B18" s="11">
        <v>1442.9877250000002</v>
      </c>
      <c r="C18" s="11">
        <v>7053.3267280000009</v>
      </c>
      <c r="D18" s="11">
        <v>15.128034</v>
      </c>
      <c r="E18" s="11">
        <v>60.512135999999998</v>
      </c>
      <c r="F18" s="11">
        <v>5586.1293069999992</v>
      </c>
      <c r="G18" s="11">
        <v>16829.702663000004</v>
      </c>
      <c r="H18" s="11">
        <v>8154.5655230000002</v>
      </c>
      <c r="I18" s="11">
        <v>18582.342884000005</v>
      </c>
      <c r="J18" s="11">
        <v>12.251261</v>
      </c>
      <c r="K18" s="11">
        <v>24.502521999999999</v>
      </c>
      <c r="L18" s="11">
        <v>61703.905325000007</v>
      </c>
      <c r="M18" s="11">
        <v>125380.05803200002</v>
      </c>
      <c r="N18" s="11">
        <v>3788.3236449999999</v>
      </c>
      <c r="O18" s="11">
        <v>7481.6853620000002</v>
      </c>
      <c r="P18" s="11">
        <v>80703.290819999995</v>
      </c>
      <c r="Q18" s="11">
        <v>167905.94244300004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C16DC8318A84DA0D5C2C512A43649" ma:contentTypeVersion="24" ma:contentTypeDescription="Create a new document." ma:contentTypeScope="" ma:versionID="157df0c6357ccb7f53ee063676e57b99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xmlns:ns3="cdb776b9-36c0-45fc-99d8-ab09a7d545af" xmlns:ns4="http://schemas.microsoft.com/sharepoint/v4" targetNamespace="http://schemas.microsoft.com/office/2006/metadata/properties" ma:root="true" ma:fieldsID="7d85d8998721d25cd4c1e21842f2954b" ns1:_="" ns2:_="" ns3:_="" ns4:_="">
    <xsd:import namespace="http://schemas.microsoft.com/sharepoint/v3"/>
    <xsd:import namespace="16f00c2e-ac5c-418b-9f13-a0771dbd417d"/>
    <xsd:import namespace="cdb776b9-36c0-45fc-99d8-ab09a7d545a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  <xsd:element ref="ns1:PublishingStartDate" minOccurs="0"/>
                <xsd:element ref="ns1:PublishingExpirationDate" minOccurs="0"/>
                <xsd:element ref="ns3:Map_x0020_Resource" minOccurs="0"/>
                <xsd:element ref="ns3:Page" minOccurs="0"/>
                <xsd:element ref="ns3:Section" minOccurs="0"/>
                <xsd:element ref="ns3:Order0" minOccurs="0"/>
                <xsd:element ref="ns4:IconOverlay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776b9-36c0-45fc-99d8-ab09a7d545af" elementFormDefault="qualified">
    <xsd:import namespace="http://schemas.microsoft.com/office/2006/documentManagement/types"/>
    <xsd:import namespace="http://schemas.microsoft.com/office/infopath/2007/PartnerControls"/>
    <xsd:element name="Map_x0020_Resource" ma:index="14" nillable="true" ma:displayName="Resource" ma:default="N/A" ma:format="Dropdown" ma:internalName="Map_x0020_Resource">
      <xsd:simpleType>
        <xsd:union memberTypes="dms:Text">
          <xsd:simpleType>
            <xsd:restriction base="dms:Choice">
              <xsd:enumeration value="N/A"/>
              <xsd:enumeration value="Traffic Survey"/>
              <xsd:enumeration value="State Mapping"/>
            </xsd:restriction>
          </xsd:simpleType>
        </xsd:union>
      </xsd:simpleType>
    </xsd:element>
    <xsd:element name="Page" ma:index="15" nillable="true" ma:displayName="Page" ma:default="N/A" ma:format="Dropdown" ma:internalName="Page">
      <xsd:simpleType>
        <xsd:union memberTypes="dms:Text">
          <xsd:simpleType>
            <xsd:restriction base="dms:Choice">
              <xsd:enumeration value="N/A"/>
            </xsd:restriction>
          </xsd:simpleType>
        </xsd:union>
      </xsd:simpleType>
    </xsd:element>
    <xsd:element name="Section" ma:index="16" nillable="true" ma:displayName="Section" ma:default="N/A" ma:format="Dropdown" ma:internalName="Section">
      <xsd:simpleType>
        <xsd:union memberTypes="dms:Text">
          <xsd:simpleType>
            <xsd:restriction base="dms:Choice">
              <xsd:enumeration value="N/A"/>
            </xsd:restriction>
          </xsd:simpleType>
        </xsd:union>
      </xsd:simpleType>
    </xsd:element>
    <xsd:element name="Order0" ma:index="17" nillable="true" ma:displayName="Order" ma:internalName="Order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db776b9-36c0-45fc-99d8-ab09a7d545af">Quarterly Mileage Report</Section>
    <IconOverlay xmlns="http://schemas.microsoft.com/sharepoint/v4" xsi:nil="true"/>
    <Order0 xmlns="cdb776b9-36c0-45fc-99d8-ab09a7d545af" xsi:nil="true"/>
    <URL xmlns="http://schemas.microsoft.com/sharepoint/v3">
      <Url xsi:nil="true"/>
      <Description xsi:nil="true"/>
    </URL>
    <Page xmlns="cdb776b9-36c0-45fc-99d8-ab09a7d545af">Inventory &amp; Assessment Reports</Page>
    <PublishingExpirationDate xmlns="http://schemas.microsoft.com/sharepoint/v3" xsi:nil="true"/>
    <PublishingStartDate xmlns="http://schemas.microsoft.com/sharepoint/v3" xsi:nil="true"/>
    <Map_x0020_Resource xmlns="cdb776b9-36c0-45fc-99d8-ab09a7d545af" xsi:nil="true"/>
  </documentManagement>
</p:properties>
</file>

<file path=customXml/itemProps1.xml><?xml version="1.0" encoding="utf-8"?>
<ds:datastoreItem xmlns:ds="http://schemas.openxmlformats.org/officeDocument/2006/customXml" ds:itemID="{DE402FBE-B344-45D1-841B-576001908F9A}"/>
</file>

<file path=customXml/itemProps2.xml><?xml version="1.0" encoding="utf-8"?>
<ds:datastoreItem xmlns:ds="http://schemas.openxmlformats.org/officeDocument/2006/customXml" ds:itemID="{4E2D19C5-836D-4DEE-A03B-20224130758E}"/>
</file>

<file path=customXml/itemProps3.xml><?xml version="1.0" encoding="utf-8"?>
<ds:datastoreItem xmlns:ds="http://schemas.openxmlformats.org/officeDocument/2006/customXml" ds:itemID="{22D82FBE-1D1E-4FD2-976C-B0E1C6AADED8}"/>
</file>

<file path=customXml/itemProps4.xml><?xml version="1.0" encoding="utf-8"?>
<ds:datastoreItem xmlns:ds="http://schemas.openxmlformats.org/officeDocument/2006/customXml" ds:itemID="{67E82DF5-E01E-4AEB-B615-A7E37326B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Data</vt:lpstr>
      <vt:lpstr>Division Data</vt:lpstr>
    </vt:vector>
  </TitlesOfParts>
  <Company>N.C.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2nd Quarter Mileage Report</dc:title>
  <dc:creator>Faith S Johnson</dc:creator>
  <cp:lastModifiedBy>Johnson, Faith S</cp:lastModifiedBy>
  <dcterms:created xsi:type="dcterms:W3CDTF">2015-02-02T16:21:55Z</dcterms:created>
  <dcterms:modified xsi:type="dcterms:W3CDTF">2026-08-10T20:13:45Z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0x010100D53C16DC8318A84DA0D5C2C512A43649</vt:lpwstr>
  </property>
  <property fmtid="{D5CDD505-2E9C-101B-9397-08002B2CF9AE}" pid="3" name="Order">
    <vt:r8>48600</vt:r8>
  </property>
</Properties>
</file>